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099f61f6a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5ef98f3d7ce14998"/>
    <x:sheet xmlns:r="http://schemas.openxmlformats.org/officeDocument/2006/relationships" name="Calendar" sheetId="2" r:id="R34091e3f0b5a4282"/>
    <x:sheet xmlns:r="http://schemas.openxmlformats.org/officeDocument/2006/relationships" name="Bookings" sheetId="3" r:id="Rd57bd16864c54b66"/>
    <x:sheet xmlns:r="http://schemas.openxmlformats.org/officeDocument/2006/relationships" name="Fleet" sheetId="4" r:id="R734059d54f0b4ebb"/>
    <x:sheet xmlns:r="http://schemas.openxmlformats.org/officeDocument/2006/relationships" name="Payments" sheetId="5" r:id="R8cc543c523ba4573"/>
    <x:sheet xmlns:r="http://schemas.openxmlformats.org/officeDocument/2006/relationships" name="Instructions" sheetId="6" r:id="Rc187f1e23d7544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–&quot;"/>
    <x:numFmt numFmtId="201" formatCode="dd-mmm-yy hh:mm"/>
    <x:numFmt numFmtId="202" formatCode="dd-mmm-yy"/>
    <x:numFmt numFmtId="203" formatCode="dd-mmm"/>
    <x:numFmt numFmtId="204" formatCode="0;0;&quot;–&quot;"/>
  </x:numFmts>
  <x:fonts count="6">
    <x:font>
      <x:sz val="11"/>
      <x:name val="Carlito"/>
    </x:font>
    <x:font>
      <x:sz val="10"/>
      <x:color rgb="FF172936"/>
      <x:name val="Arial"/>
    </x:font>
    <x:font>
      <x:b/>
      <x:sz val="15"/>
      <x:color rgb="FF172936"/>
      <x:name val="Arial"/>
    </x:font>
    <x:font>
      <x:b/>
      <x:sz val="10"/>
      <x:color rgb="FFFFFFFF"/>
      <x:name val="Arial"/>
    </x:font>
    <x:font>
      <x:sz val="10"/>
      <x:color rgb="FF1459A6"/>
      <x:name val="Arial"/>
    </x:font>
    <x:font>
      <x:b/>
      <x:sz val="10"/>
      <x:color rgb="FF17293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E50"/>
      </x:patternFill>
    </x:fill>
    <x:fill>
      <x:patternFill patternType="solid">
        <x:fgColor rgb="FFFFF3CF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1" fontId="4" fillId="3" borderId="0" xfId="0" applyNumberFormat="1" applyFont="1" applyFill="1" applyBorder="1"/>
    <x:xf numFmtId="201" fontId="1" fillId="0" borderId="0" xfId="0" applyNumberFormat="1" applyFont="1" applyFill="1" applyBorder="1"/>
    <x:xf numFmtId="200" fontId="4" fillId="3" borderId="0" xfId="0" applyNumberFormat="1" applyFont="1" applyFill="1" applyBorder="1"/>
    <x:xf numFmtId="202" fontId="4" fillId="3" borderId="0" xfId="0" applyNumberFormat="1" applyFont="1" applyFill="1" applyBorder="1"/>
    <x:xf numFmtId="203" fontId="1" fillId="0" borderId="0" xfId="0" applyNumberFormat="1" applyFont="1" applyFill="1" applyBorder="1"/>
    <x:xf numFmtId="203" fontId="1" fillId="2" borderId="0" xfId="0" applyNumberFormat="1" applyFont="1" applyFill="1" applyBorder="1"/>
    <x:xf numFmtId="203" fontId="3" fillId="2" borderId="0" xfId="0" applyNumberFormat="1" applyFont="1" applyFill="1" applyBorder="1"/>
    <x:xf numFmtId="204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9D231B"/>
      </x:font>
      <x:fill>
        <x:patternFill patternType="solid">
          <x:bgColor rgb="FFFCE1DF"/>
        </x:patternFill>
      </x:fill>
    </x:dxf>
    <x:dxf>
      <x:font>
        <x:color rgb="FF9D231B"/>
      </x:font>
      <x:fill>
        <x:patternFill patternType="solid">
          <x:bgColor rgb="FFFCE1DF"/>
        </x:patternFill>
      </x:fill>
    </x:dxf>
    <x:dxf>
      <x:fill>
        <x:patternFill patternType="solid">
          <x:bgColor rgb="FFDDED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0a8743bd14a85" /><Relationship Type="http://schemas.openxmlformats.org/officeDocument/2006/relationships/theme" Target="/xl/theme/theme1.xml" Id="Ref68e8a475014969" /><Relationship Type="http://schemas.openxmlformats.org/officeDocument/2006/relationships/sharedStrings" Target="/xl/sharedStrings.xml" Id="R01856c6de8d64f15" /><Relationship Type="http://schemas.openxmlformats.org/officeDocument/2006/relationships/worksheet" Target="/xl/worksheets/sheet1.xml" Id="R5ef98f3d7ce14998" /><Relationship Type="http://schemas.openxmlformats.org/officeDocument/2006/relationships/worksheet" Target="/xl/worksheets/sheet2.xml" Id="R34091e3f0b5a4282" /><Relationship Type="http://schemas.openxmlformats.org/officeDocument/2006/relationships/worksheet" Target="/xl/worksheets/sheet3.xml" Id="Rd57bd16864c54b66" /><Relationship Type="http://schemas.openxmlformats.org/officeDocument/2006/relationships/worksheet" Target="/xl/worksheets/sheet4.xml" Id="R734059d54f0b4ebb" /><Relationship Type="http://schemas.openxmlformats.org/officeDocument/2006/relationships/worksheet" Target="/xl/worksheets/sheet5.xml" Id="R8cc543c523ba4573" /><Relationship Type="http://schemas.openxmlformats.org/officeDocument/2006/relationships/worksheet" Target="/xl/worksheets/sheet6.xml" Id="Rc187f1e23d75447c" /></Relationships>
</file>

<file path=xl/theme/theme1.xml><?xml version="1.0" encoding="utf-8"?>
<a:theme xmlns:a="http://schemas.openxmlformats.org/drawingml/2006/main" name="TopRentApp">
  <a:themeElements>
    <a:clrScheme name="TopRentAp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opRentApp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2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23" customHeight="1">
      <x:c r="A1" s="1"/>
      <x:c r="B1" s="1"/>
      <x:c r="C1" s="1"/>
      <x:c r="D1" s="1"/>
      <x:c r="E1" s="1"/>
      <x:c r="F1" s="1"/>
    </x:row>
    <x:row r="2" ht="23" customHeight="1">
      <x:c r="A2" s="2" t="str">
        <x:v>Car rental booking workbook</x:v>
      </x:c>
      <x:c r="B2" s="1"/>
      <x:c r="C2" s="1"/>
      <x:c r="D2" s="1"/>
      <x:c r="E2" s="1"/>
      <x:c r="F2" s="1"/>
    </x:row>
    <x:row r="3" ht="23" customHeight="1">
      <x:c r="A3" s="1"/>
      <x:c r="B3" s="1"/>
      <x:c r="C3" s="1"/>
      <x:c r="D3" s="1"/>
      <x:c r="E3" s="1"/>
      <x:c r="F3" s="1"/>
    </x:row>
    <x:row r="4" ht="23" customHeight="1">
      <x:c r="A4" s="1" t="str">
        <x:v>Sample data: October 2026. Replace the examples before using the file.</x:v>
      </x:c>
      <x:c r="B4" s="1"/>
      <x:c r="C4" s="1"/>
      <x:c r="D4" s="1"/>
      <x:c r="E4" s="1"/>
      <x:c r="F4" s="1"/>
    </x:row>
    <x:row r="5" ht="23" customHeight="1">
      <x:c r="A5" s="1"/>
      <x:c r="B5" s="1"/>
      <x:c r="C5" s="1"/>
      <x:c r="D5" s="1"/>
      <x:c r="E5" s="1"/>
      <x:c r="F5" s="1"/>
    </x:row>
    <x:row r="6" ht="34" customHeight="1">
      <x:c r="A6" s="5" t="str">
        <x:v>Measure</x:v>
      </x:c>
      <x:c r="B6" s="5" t="str">
        <x:v>Current workbook</x:v>
      </x:c>
      <x:c r="C6" s="1"/>
      <x:c r="D6" s="1"/>
      <x:c r="E6" s="1"/>
      <x:c r="F6" s="1"/>
    </x:row>
    <x:row r="7" ht="23" customHeight="1">
      <x:c r="A7" s="1" t="str">
        <x:v>Booking rows</x:v>
      </x:c>
      <x:c r="B7" s="1" t="n">
        <x:f>COUNTA(Bookings!A6:A105)</x:f>
        <x:v>5</x:v>
      </x:c>
      <x:c r="C7" s="1"/>
      <x:c r="D7" s="1"/>
      <x:c r="E7" s="1"/>
      <x:c r="F7" s="1"/>
    </x:row>
    <x:row r="8" ht="23" customHeight="1">
      <x:c r="A8" s="1" t="str">
        <x:v>Booking errors</x:v>
      </x:c>
      <x:c r="B8" s="1" t="n">
        <x:f>COUNTIF(Bookings!P6:P105,"&lt;&gt;OK")-COUNTBLANK(Bookings!P6:P105)</x:f>
        <x:v>0</x:v>
      </x:c>
      <x:c r="C8" s="1"/>
      <x:c r="D8" s="1"/>
      <x:c r="E8" s="1"/>
      <x:c r="F8" s="1"/>
    </x:row>
    <x:row r="9" ht="23" customHeight="1">
      <x:c r="A9" s="1" t="str">
        <x:v>Rows with overlaps</x:v>
      </x:c>
      <x:c r="B9" s="1" t="n">
        <x:f>COUNTIF(Bookings!O6:O105,"&gt;0")</x:f>
        <x:v>0</x:v>
      </x:c>
      <x:c r="C9" s="1"/>
      <x:c r="D9" s="1"/>
      <x:c r="E9" s="1"/>
      <x:c r="F9" s="1"/>
    </x:row>
    <x:row r="10" ht="23" customHeight="1">
      <x:c r="A10" s="1" t="str">
        <x:v>Payment errors</x:v>
      </x:c>
      <x:c r="B10" s="1" t="n">
        <x:f>COUNTIF(Payments!G6:G205,"&lt;&gt;OK")-COUNTBLANK(Payments!G6:G205)</x:f>
        <x:v>0</x:v>
      </x:c>
      <x:c r="C10" s="1"/>
      <x:c r="D10" s="1"/>
      <x:c r="E10" s="1"/>
      <x:c r="F10" s="1"/>
    </x:row>
    <x:row r="11" ht="23" customHeight="1">
      <x:c r="A11" s="1" t="str">
        <x:v>Rental charges</x:v>
      </x:c>
      <x:c r="B11" s="6" t="n">
        <x:f>SUM(Bookings!K6:K105)</x:f>
        <x:v>375</x:v>
      </x:c>
      <x:c r="C11" s="1"/>
      <x:c r="D11" s="1"/>
      <x:c r="E11" s="1"/>
      <x:c r="F11" s="1"/>
    </x:row>
    <x:row r="12" ht="23" customHeight="1">
      <x:c r="A12" s="1" t="str">
        <x:v>Rental payments</x:v>
      </x:c>
      <x:c r="B12" s="6" t="n">
        <x:f>SUM(Bookings!L6:L105)</x:f>
        <x:v>190</x:v>
      </x:c>
      <x:c r="C12" s="1"/>
      <x:c r="D12" s="1"/>
      <x:c r="E12" s="1"/>
      <x:c r="F12" s="1"/>
    </x:row>
    <x:row r="13" ht="23" customHeight="1">
      <x:c r="A13" s="1" t="str">
        <x:v>Balance / (credit)</x:v>
      </x:c>
      <x:c r="B13" s="6" t="n">
        <x:f>SUM(Bookings!M6:M105)</x:f>
        <x:v>185</x:v>
      </x:c>
      <x:c r="C13" s="1"/>
      <x:c r="D13" s="1"/>
      <x:c r="E13" s="1"/>
      <x:c r="F13" s="1"/>
    </x:row>
    <x:row r="14" ht="23" customHeight="1">
      <x:c r="A14" s="1"/>
      <x:c r="B14" s="1"/>
      <x:c r="C14" s="1"/>
      <x:c r="D14" s="1"/>
      <x:c r="E14" s="1"/>
      <x:c r="F14" s="1"/>
    </x:row>
    <x:row r="15" ht="23" customHeight="1">
      <x:c r="A15" s="1"/>
      <x:c r="B15" s="1"/>
      <x:c r="C15" s="1"/>
      <x:c r="D15" s="1"/>
      <x:c r="E15" s="1"/>
      <x:c r="F15" s="1"/>
    </x:row>
    <x:row r="16" ht="23" customHeight="1">
      <x:c r="A16" s="1" t="str">
        <x:v>Amber cells: enter data. Plain cells: formulas.</x:v>
      </x:c>
      <x:c r="B16" s="1"/>
      <x:c r="C16" s="1"/>
      <x:c r="D16" s="1"/>
      <x:c r="E16" s="1"/>
      <x:c r="F16" s="1"/>
    </x:row>
    <x:row r="17" ht="23" customHeight="1">
      <x:c r="A17" s="1" t="str">
        <x:v>Start: Fleet, Bookings, Payments, then Calendar.</x:v>
      </x:c>
      <x:c r="B17" s="1"/>
      <x:c r="C17" s="1"/>
      <x:c r="D17" s="1"/>
      <x:c r="E17" s="1"/>
      <x:c r="F17" s="1"/>
    </x:row>
    <x:row r="18" ht="23" customHeight="1">
      <x:c r="A18" s="1" t="str">
        <x:v>Balances include all rows, not a monthly revenue report.</x:v>
      </x:c>
      <x:c r="B18" s="1"/>
      <x:c r="C18" s="1"/>
      <x:c r="D18" s="1"/>
      <x:c r="E18" s="1"/>
      <x:c r="F18" s="1"/>
    </x:row>
    <x:row r="19" ht="23" customHeight="1">
      <x:c r="A19" s="1" t="str">
        <x:v>Resolve input errors before trusting totals or availability.</x:v>
      </x:c>
      <x:c r="B19" s="1"/>
      <x:c r="C19" s="1"/>
      <x:c r="D19" s="1"/>
      <x:c r="E19" s="1"/>
      <x:c r="F19" s="1"/>
    </x:row>
    <x:row r="20" ht="23" customHeight="1">
      <x:c r="A20" s="1" t="str">
        <x:v>Capacity: 20 vehicles, 100 bookings, 200 payments.</x:v>
      </x:c>
      <x:c r="B20" s="1"/>
      <x:c r="C20" s="1"/>
      <x:c r="D20" s="1"/>
      <x:c r="E20" s="1"/>
      <x:c r="F20" s="1"/>
    </x:row>
    <x:row r="21" ht="23" customHeight="1">
      <x:c r="A21" s="1" t="str">
        <x:v>Deposit entries do not reduce rental balances.</x:v>
      </x:c>
      <x:c r="B21" s="1"/>
      <x:c r="C21" s="1"/>
      <x:c r="D21" s="1"/>
      <x:c r="E21" s="1"/>
      <x:c r="F21" s="1"/>
    </x:row>
    <x:row r="22" ht="23" customHeight="1">
      <x:c r="A22" s="1" t="str">
        <x:v>One currency and one local time zone per workbook.</x:v>
      </x:c>
      <x:c r="B22" s="1"/>
      <x:c r="C22" s="1"/>
      <x:c r="D22" s="1"/>
      <x:c r="E22" s="1"/>
      <x:c r="F22" s="1"/>
    </x:row>
    <x:row r="23" ht="23" customHeight="1">
      <x:c r="A23" s="1" t="str">
        <x:v>No macros, payment collection or automatic booking lock.</x:v>
      </x:c>
      <x:c r="B23" s="1"/>
      <x:c r="C23" s="1"/>
      <x:c r="D23" s="1"/>
      <x:c r="E23" s="1"/>
      <x:c r="F23" s="1"/>
    </x:row>
    <x:row r="24" ht="23" customHeight="1">
      <x:c r="A24" s="1"/>
      <x:c r="B24" s="1"/>
      <x:c r="C24" s="1"/>
      <x:c r="D24" s="1"/>
      <x:c r="E24" s="1"/>
      <x:c r="F24" s="1"/>
    </x:row>
    <x:row r="25" ht="23" customHeight="1">
      <x:c r="A25" s="1"/>
      <x:c r="B25" s="1"/>
      <x:c r="C25" s="1"/>
      <x:c r="D25" s="1"/>
      <x:c r="E25" s="1"/>
      <x:c r="F25" s="1"/>
    </x:row>
    <x:row r="26" ht="23" customHeight="1">
      <x:c r="A26" s="1"/>
      <x:c r="B26" s="1"/>
      <x:c r="C26" s="1"/>
      <x:c r="D26" s="1"/>
      <x:c r="E26" s="1"/>
      <x:c r="F26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3" customHeight="1">
      <x:c r="A2" s="2" t="str">
        <x:v>14-day booking view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3" customHeight="1">
      <x:c r="A3" s="1" t="str">
        <x:v>Start date</x:v>
      </x:c>
      <x:c r="B3" s="12" t="n">
        <x:v>46296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3" customHeight="1">
      <x:c r="A4" s="1" t="str">
        <x:v>Each cell counts blocks touching that day. Multiple sequential bookings can share a day.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8" customHeight="1">
      <x:c r="A5" s="4" t="str">
        <x:v>Vehicle ID</x:v>
      </x:c>
      <x:c r="B5" s="15" t="n">
        <x:f>$B$3+0</x:f>
        <x:v>46296</x:v>
      </x:c>
      <x:c r="C5" s="15" t="n">
        <x:f>$B$3+1</x:f>
        <x:v>46297</x:v>
      </x:c>
      <x:c r="D5" s="15" t="n">
        <x:f>$B$3+2</x:f>
        <x:v>46298</x:v>
      </x:c>
      <x:c r="E5" s="15" t="n">
        <x:f>$B$3+3</x:f>
        <x:v>46299</x:v>
      </x:c>
      <x:c r="F5" s="15" t="n">
        <x:f>$B$3+4</x:f>
        <x:v>46300</x:v>
      </x:c>
      <x:c r="G5" s="15" t="n">
        <x:f>$B$3+5</x:f>
        <x:v>46301</x:v>
      </x:c>
      <x:c r="H5" s="15" t="n">
        <x:f>$B$3+6</x:f>
        <x:v>46302</x:v>
      </x:c>
      <x:c r="I5" s="15" t="n">
        <x:f>$B$3+7</x:f>
        <x:v>46303</x:v>
      </x:c>
      <x:c r="J5" s="15" t="n">
        <x:f>$B$3+8</x:f>
        <x:v>46304</x:v>
      </x:c>
      <x:c r="K5" s="15" t="n">
        <x:f>$B$3+9</x:f>
        <x:v>46305</x:v>
      </x:c>
      <x:c r="L5" s="15" t="n">
        <x:f>$B$3+10</x:f>
        <x:v>46306</x:v>
      </x:c>
      <x:c r="M5" s="15" t="n">
        <x:f>$B$3+11</x:f>
        <x:v>46307</x:v>
      </x:c>
      <x:c r="N5" s="15" t="n">
        <x:f>$B$3+12</x:f>
        <x:v>46308</x:v>
      </x:c>
      <x:c r="O5" s="15" t="n">
        <x:f>$B$3+13</x:f>
        <x:v>46309</x:v>
      </x:c>
    </x:row>
    <x:row r="6" ht="23" customHeight="1">
      <x:c r="A6" s="1" t="str">
        <x:f>IF(Fleet!A6="","",Fleet!A6)</x:f>
        <x:v>CAR-01</x:v>
      </x:c>
      <x:c r="B6" s="16" t="n">
        <x:f>IF($A6="","",COUNTIFS(Bookings!$B$6:$B$105,$A6,Bookings!$Q$6:$Q$105,"&lt;"&amp;ROUND((B$5+1)*1440,0),Bookings!$R$6:$R$105,"&gt;"&amp;ROUND(B$5*1440,0),Bookings!$E$6:$E$105,"&lt;&gt;Cancelled",Bookings!$P$6:$P$105,"OK"))</x:f>
        <x:v>1</x:v>
      </x:c>
      <x:c r="C6" s="16" t="n">
        <x:f>IF($A6="","",COUNTIFS(Bookings!$B$6:$B$105,$A6,Bookings!$Q$6:$Q$105,"&lt;"&amp;ROUND((C$5+1)*1440,0),Bookings!$R$6:$R$105,"&gt;"&amp;ROUND(C$5*1440,0),Bookings!$E$6:$E$105,"&lt;&gt;Cancelled",Bookings!$P$6:$P$105,"OK"))</x:f>
        <x:v>1</x:v>
      </x:c>
      <x:c r="D6" s="16" t="n">
        <x:f>IF($A6="","",COUNTIFS(Bookings!$B$6:$B$105,$A6,Bookings!$Q$6:$Q$105,"&lt;"&amp;ROUND((D$5+1)*1440,0),Bookings!$R$6:$R$105,"&gt;"&amp;ROUND(D$5*1440,0),Bookings!$E$6:$E$105,"&lt;&gt;Cancelled",Bookings!$P$6:$P$105,"OK"))</x:f>
        <x:v>2</x:v>
      </x:c>
      <x:c r="E6" s="16" t="n">
        <x:f>IF($A6="","",COUNTIFS(Bookings!$B$6:$B$105,$A6,Bookings!$Q$6:$Q$105,"&lt;"&amp;ROUND((E$5+1)*1440,0),Bookings!$R$6:$R$105,"&gt;"&amp;ROUND(E$5*1440,0),Bookings!$E$6:$E$105,"&lt;&gt;Cancelled",Bookings!$P$6:$P$105,"OK"))</x:f>
        <x:v>1</x:v>
      </x:c>
      <x:c r="F6" s="16" t="n">
        <x:f>IF($A6="","",COUNTIFS(Bookings!$B$6:$B$105,$A6,Bookings!$Q$6:$Q$105,"&lt;"&amp;ROUND((F$5+1)*1440,0),Bookings!$R$6:$R$105,"&gt;"&amp;ROUND(F$5*1440,0),Bookings!$E$6:$E$105,"&lt;&gt;Cancelled",Bookings!$P$6:$P$105,"OK"))</x:f>
        <x:v>1</x:v>
      </x:c>
      <x:c r="G6" s="16" t="n">
        <x:f>IF($A6="","",COUNTIFS(Bookings!$B$6:$B$105,$A6,Bookings!$Q$6:$Q$105,"&lt;"&amp;ROUND((G$5+1)*1440,0),Bookings!$R$6:$R$105,"&gt;"&amp;ROUND(G$5*1440,0),Bookings!$E$6:$E$105,"&lt;&gt;Cancelled",Bookings!$P$6:$P$105,"OK"))</x:f>
        <x:v>0</x:v>
      </x:c>
      <x:c r="H6" s="16" t="n">
        <x:f>IF($A6="","",COUNTIFS(Bookings!$B$6:$B$105,$A6,Bookings!$Q$6:$Q$105,"&lt;"&amp;ROUND((H$5+1)*1440,0),Bookings!$R$6:$R$105,"&gt;"&amp;ROUND(H$5*1440,0),Bookings!$E$6:$E$105,"&lt;&gt;Cancelled",Bookings!$P$6:$P$105,"OK"))</x:f>
        <x:v>0</x:v>
      </x:c>
      <x:c r="I6" s="16" t="n">
        <x:f>IF($A6="","",COUNTIFS(Bookings!$B$6:$B$105,$A6,Bookings!$Q$6:$Q$105,"&lt;"&amp;ROUND((I$5+1)*1440,0),Bookings!$R$6:$R$105,"&gt;"&amp;ROUND(I$5*1440,0),Bookings!$E$6:$E$105,"&lt;&gt;Cancelled",Bookings!$P$6:$P$105,"OK"))</x:f>
        <x:v>0</x:v>
      </x:c>
      <x:c r="J6" s="16" t="n">
        <x:f>IF($A6="","",COUNTIFS(Bookings!$B$6:$B$105,$A6,Bookings!$Q$6:$Q$105,"&lt;"&amp;ROUND((J$5+1)*1440,0),Bookings!$R$6:$R$105,"&gt;"&amp;ROUND(J$5*1440,0),Bookings!$E$6:$E$105,"&lt;&gt;Cancelled",Bookings!$P$6:$P$105,"OK"))</x:f>
        <x:v>0</x:v>
      </x:c>
      <x:c r="K6" s="16" t="n">
        <x:f>IF($A6="","",COUNTIFS(Bookings!$B$6:$B$105,$A6,Bookings!$Q$6:$Q$105,"&lt;"&amp;ROUND((K$5+1)*1440,0),Bookings!$R$6:$R$105,"&gt;"&amp;ROUND(K$5*1440,0),Bookings!$E$6:$E$105,"&lt;&gt;Cancelled",Bookings!$P$6:$P$105,"OK"))</x:f>
        <x:v>0</x:v>
      </x:c>
      <x:c r="L6" s="16" t="n">
        <x:f>IF($A6="","",COUNTIFS(Bookings!$B$6:$B$105,$A6,Bookings!$Q$6:$Q$105,"&lt;"&amp;ROUND((L$5+1)*1440,0),Bookings!$R$6:$R$105,"&gt;"&amp;ROUND(L$5*1440,0),Bookings!$E$6:$E$105,"&lt;&gt;Cancelled",Bookings!$P$6:$P$105,"OK"))</x:f>
        <x:v>0</x:v>
      </x:c>
      <x:c r="M6" s="16" t="n">
        <x:f>IF($A6="","",COUNTIFS(Bookings!$B$6:$B$105,$A6,Bookings!$Q$6:$Q$105,"&lt;"&amp;ROUND((M$5+1)*1440,0),Bookings!$R$6:$R$105,"&gt;"&amp;ROUND(M$5*1440,0),Bookings!$E$6:$E$105,"&lt;&gt;Cancelled",Bookings!$P$6:$P$105,"OK"))</x:f>
        <x:v>0</x:v>
      </x:c>
      <x:c r="N6" s="16" t="n">
        <x:f>IF($A6="","",COUNTIFS(Bookings!$B$6:$B$105,$A6,Bookings!$Q$6:$Q$105,"&lt;"&amp;ROUND((N$5+1)*1440,0),Bookings!$R$6:$R$105,"&gt;"&amp;ROUND(N$5*1440,0),Bookings!$E$6:$E$105,"&lt;&gt;Cancelled",Bookings!$P$6:$P$105,"OK"))</x:f>
        <x:v>0</x:v>
      </x:c>
      <x:c r="O6" s="16" t="n">
        <x:f>IF($A6="","",COUNTIFS(Bookings!$B$6:$B$105,$A6,Bookings!$Q$6:$Q$105,"&lt;"&amp;ROUND((O$5+1)*1440,0),Bookings!$R$6:$R$105,"&gt;"&amp;ROUND(O$5*1440,0),Bookings!$E$6:$E$105,"&lt;&gt;Cancelled",Bookings!$P$6:$P$105,"OK"))</x:f>
        <x:v>0</x:v>
      </x:c>
    </x:row>
    <x:row r="7" ht="23" customHeight="1">
      <x:c r="A7" s="1" t="str">
        <x:f>IF(Fleet!A7="","",Fleet!A7)</x:f>
        <x:v>CAR-02</x:v>
      </x:c>
      <x:c r="B7" s="16" t="n">
        <x:f>IF($A7="","",COUNTIFS(Bookings!$B$6:$B$105,$A7,Bookings!$Q$6:$Q$105,"&lt;"&amp;ROUND((B$5+1)*1440,0),Bookings!$R$6:$R$105,"&gt;"&amp;ROUND(B$5*1440,0),Bookings!$E$6:$E$105,"&lt;&gt;Cancelled",Bookings!$P$6:$P$105,"OK"))</x:f>
        <x:v>0</x:v>
      </x:c>
      <x:c r="C7" s="16" t="n">
        <x:f>IF($A7="","",COUNTIFS(Bookings!$B$6:$B$105,$A7,Bookings!$Q$6:$Q$105,"&lt;"&amp;ROUND((C$5+1)*1440,0),Bookings!$R$6:$R$105,"&gt;"&amp;ROUND(C$5*1440,0),Bookings!$E$6:$E$105,"&lt;&gt;Cancelled",Bookings!$P$6:$P$105,"OK"))</x:f>
        <x:v>1</x:v>
      </x:c>
      <x:c r="D7" s="16" t="n">
        <x:f>IF($A7="","",COUNTIFS(Bookings!$B$6:$B$105,$A7,Bookings!$Q$6:$Q$105,"&lt;"&amp;ROUND((D$5+1)*1440,0),Bookings!$R$6:$R$105,"&gt;"&amp;ROUND(D$5*1440,0),Bookings!$E$6:$E$105,"&lt;&gt;Cancelled",Bookings!$P$6:$P$105,"OK"))</x:f>
        <x:v>1</x:v>
      </x:c>
      <x:c r="E7" s="16" t="n">
        <x:f>IF($A7="","",COUNTIFS(Bookings!$B$6:$B$105,$A7,Bookings!$Q$6:$Q$105,"&lt;"&amp;ROUND((E$5+1)*1440,0),Bookings!$R$6:$R$105,"&gt;"&amp;ROUND(E$5*1440,0),Bookings!$E$6:$E$105,"&lt;&gt;Cancelled",Bookings!$P$6:$P$105,"OK"))</x:f>
        <x:v>1</x:v>
      </x:c>
      <x:c r="F7" s="16" t="n">
        <x:f>IF($A7="","",COUNTIFS(Bookings!$B$6:$B$105,$A7,Bookings!$Q$6:$Q$105,"&lt;"&amp;ROUND((F$5+1)*1440,0),Bookings!$R$6:$R$105,"&gt;"&amp;ROUND(F$5*1440,0),Bookings!$E$6:$E$105,"&lt;&gt;Cancelled",Bookings!$P$6:$P$105,"OK"))</x:f>
        <x:v>0</x:v>
      </x:c>
      <x:c r="G7" s="16" t="n">
        <x:f>IF($A7="","",COUNTIFS(Bookings!$B$6:$B$105,$A7,Bookings!$Q$6:$Q$105,"&lt;"&amp;ROUND((G$5+1)*1440,0),Bookings!$R$6:$R$105,"&gt;"&amp;ROUND(G$5*1440,0),Bookings!$E$6:$E$105,"&lt;&gt;Cancelled",Bookings!$P$6:$P$105,"OK"))</x:f>
        <x:v>0</x:v>
      </x:c>
      <x:c r="H7" s="16" t="n">
        <x:f>IF($A7="","",COUNTIFS(Bookings!$B$6:$B$105,$A7,Bookings!$Q$6:$Q$105,"&lt;"&amp;ROUND((H$5+1)*1440,0),Bookings!$R$6:$R$105,"&gt;"&amp;ROUND(H$5*1440,0),Bookings!$E$6:$E$105,"&lt;&gt;Cancelled",Bookings!$P$6:$P$105,"OK"))</x:f>
        <x:v>0</x:v>
      </x:c>
      <x:c r="I7" s="16" t="n">
        <x:f>IF($A7="","",COUNTIFS(Bookings!$B$6:$B$105,$A7,Bookings!$Q$6:$Q$105,"&lt;"&amp;ROUND((I$5+1)*1440,0),Bookings!$R$6:$R$105,"&gt;"&amp;ROUND(I$5*1440,0),Bookings!$E$6:$E$105,"&lt;&gt;Cancelled",Bookings!$P$6:$P$105,"OK"))</x:f>
        <x:v>0</x:v>
      </x:c>
      <x:c r="J7" s="16" t="n">
        <x:f>IF($A7="","",COUNTIFS(Bookings!$B$6:$B$105,$A7,Bookings!$Q$6:$Q$105,"&lt;"&amp;ROUND((J$5+1)*1440,0),Bookings!$R$6:$R$105,"&gt;"&amp;ROUND(J$5*1440,0),Bookings!$E$6:$E$105,"&lt;&gt;Cancelled",Bookings!$P$6:$P$105,"OK"))</x:f>
        <x:v>0</x:v>
      </x:c>
      <x:c r="K7" s="16" t="n">
        <x:f>IF($A7="","",COUNTIFS(Bookings!$B$6:$B$105,$A7,Bookings!$Q$6:$Q$105,"&lt;"&amp;ROUND((K$5+1)*1440,0),Bookings!$R$6:$R$105,"&gt;"&amp;ROUND(K$5*1440,0),Bookings!$E$6:$E$105,"&lt;&gt;Cancelled",Bookings!$P$6:$P$105,"OK"))</x:f>
        <x:v>0</x:v>
      </x:c>
      <x:c r="L7" s="16" t="n">
        <x:f>IF($A7="","",COUNTIFS(Bookings!$B$6:$B$105,$A7,Bookings!$Q$6:$Q$105,"&lt;"&amp;ROUND((L$5+1)*1440,0),Bookings!$R$6:$R$105,"&gt;"&amp;ROUND(L$5*1440,0),Bookings!$E$6:$E$105,"&lt;&gt;Cancelled",Bookings!$P$6:$P$105,"OK"))</x:f>
        <x:v>0</x:v>
      </x:c>
      <x:c r="M7" s="16" t="n">
        <x:f>IF($A7="","",COUNTIFS(Bookings!$B$6:$B$105,$A7,Bookings!$Q$6:$Q$105,"&lt;"&amp;ROUND((M$5+1)*1440,0),Bookings!$R$6:$R$105,"&gt;"&amp;ROUND(M$5*1440,0),Bookings!$E$6:$E$105,"&lt;&gt;Cancelled",Bookings!$P$6:$P$105,"OK"))</x:f>
        <x:v>0</x:v>
      </x:c>
      <x:c r="N7" s="16" t="n">
        <x:f>IF($A7="","",COUNTIFS(Bookings!$B$6:$B$105,$A7,Bookings!$Q$6:$Q$105,"&lt;"&amp;ROUND((N$5+1)*1440,0),Bookings!$R$6:$R$105,"&gt;"&amp;ROUND(N$5*1440,0),Bookings!$E$6:$E$105,"&lt;&gt;Cancelled",Bookings!$P$6:$P$105,"OK"))</x:f>
        <x:v>0</x:v>
      </x:c>
      <x:c r="O7" s="16" t="n">
        <x:f>IF($A7="","",COUNTIFS(Bookings!$B$6:$B$105,$A7,Bookings!$Q$6:$Q$105,"&lt;"&amp;ROUND((O$5+1)*1440,0),Bookings!$R$6:$R$105,"&gt;"&amp;ROUND(O$5*1440,0),Bookings!$E$6:$E$105,"&lt;&gt;Cancelled",Bookings!$P$6:$P$105,"OK"))</x:f>
        <x:v>0</x:v>
      </x:c>
    </x:row>
    <x:row r="8" ht="23" customHeight="1">
      <x:c r="A8" s="1" t="str">
        <x:f>IF(Fleet!A8="","",Fleet!A8)</x:f>
        <x:v>CAR-03</x:v>
      </x:c>
      <x:c r="B8" s="16" t="n">
        <x:f>IF($A8="","",COUNTIFS(Bookings!$B$6:$B$105,$A8,Bookings!$Q$6:$Q$105,"&lt;"&amp;ROUND((B$5+1)*1440,0),Bookings!$R$6:$R$105,"&gt;"&amp;ROUND(B$5*1440,0),Bookings!$E$6:$E$105,"&lt;&gt;Cancelled",Bookings!$P$6:$P$105,"OK"))</x:f>
        <x:v>0</x:v>
      </x:c>
      <x:c r="C8" s="16" t="n">
        <x:f>IF($A8="","",COUNTIFS(Bookings!$B$6:$B$105,$A8,Bookings!$Q$6:$Q$105,"&lt;"&amp;ROUND((C$5+1)*1440,0),Bookings!$R$6:$R$105,"&gt;"&amp;ROUND(C$5*1440,0),Bookings!$E$6:$E$105,"&lt;&gt;Cancelled",Bookings!$P$6:$P$105,"OK"))</x:f>
        <x:v>0</x:v>
      </x:c>
      <x:c r="D8" s="16" t="n">
        <x:f>IF($A8="","",COUNTIFS(Bookings!$B$6:$B$105,$A8,Bookings!$Q$6:$Q$105,"&lt;"&amp;ROUND((D$5+1)*1440,0),Bookings!$R$6:$R$105,"&gt;"&amp;ROUND(D$5*1440,0),Bookings!$E$6:$E$105,"&lt;&gt;Cancelled",Bookings!$P$6:$P$105,"OK"))</x:f>
        <x:v>1</x:v>
      </x:c>
      <x:c r="E8" s="16" t="n">
        <x:f>IF($A8="","",COUNTIFS(Bookings!$B$6:$B$105,$A8,Bookings!$Q$6:$Q$105,"&lt;"&amp;ROUND((E$5+1)*1440,0),Bookings!$R$6:$R$105,"&gt;"&amp;ROUND(E$5*1440,0),Bookings!$E$6:$E$105,"&lt;&gt;Cancelled",Bookings!$P$6:$P$105,"OK"))</x:f>
        <x:v>1</x:v>
      </x:c>
      <x:c r="F8" s="16" t="n">
        <x:f>IF($A8="","",COUNTIFS(Bookings!$B$6:$B$105,$A8,Bookings!$Q$6:$Q$105,"&lt;"&amp;ROUND((F$5+1)*1440,0),Bookings!$R$6:$R$105,"&gt;"&amp;ROUND(F$5*1440,0),Bookings!$E$6:$E$105,"&lt;&gt;Cancelled",Bookings!$P$6:$P$105,"OK"))</x:f>
        <x:v>0</x:v>
      </x:c>
      <x:c r="G8" s="16" t="n">
        <x:f>IF($A8="","",COUNTIFS(Bookings!$B$6:$B$105,$A8,Bookings!$Q$6:$Q$105,"&lt;"&amp;ROUND((G$5+1)*1440,0),Bookings!$R$6:$R$105,"&gt;"&amp;ROUND(G$5*1440,0),Bookings!$E$6:$E$105,"&lt;&gt;Cancelled",Bookings!$P$6:$P$105,"OK"))</x:f>
        <x:v>0</x:v>
      </x:c>
      <x:c r="H8" s="16" t="n">
        <x:f>IF($A8="","",COUNTIFS(Bookings!$B$6:$B$105,$A8,Bookings!$Q$6:$Q$105,"&lt;"&amp;ROUND((H$5+1)*1440,0),Bookings!$R$6:$R$105,"&gt;"&amp;ROUND(H$5*1440,0),Bookings!$E$6:$E$105,"&lt;&gt;Cancelled",Bookings!$P$6:$P$105,"OK"))</x:f>
        <x:v>0</x:v>
      </x:c>
      <x:c r="I8" s="16" t="n">
        <x:f>IF($A8="","",COUNTIFS(Bookings!$B$6:$B$105,$A8,Bookings!$Q$6:$Q$105,"&lt;"&amp;ROUND((I$5+1)*1440,0),Bookings!$R$6:$R$105,"&gt;"&amp;ROUND(I$5*1440,0),Bookings!$E$6:$E$105,"&lt;&gt;Cancelled",Bookings!$P$6:$P$105,"OK"))</x:f>
        <x:v>0</x:v>
      </x:c>
      <x:c r="J8" s="16" t="n">
        <x:f>IF($A8="","",COUNTIFS(Bookings!$B$6:$B$105,$A8,Bookings!$Q$6:$Q$105,"&lt;"&amp;ROUND((J$5+1)*1440,0),Bookings!$R$6:$R$105,"&gt;"&amp;ROUND(J$5*1440,0),Bookings!$E$6:$E$105,"&lt;&gt;Cancelled",Bookings!$P$6:$P$105,"OK"))</x:f>
        <x:v>0</x:v>
      </x:c>
      <x:c r="K8" s="16" t="n">
        <x:f>IF($A8="","",COUNTIFS(Bookings!$B$6:$B$105,$A8,Bookings!$Q$6:$Q$105,"&lt;"&amp;ROUND((K$5+1)*1440,0),Bookings!$R$6:$R$105,"&gt;"&amp;ROUND(K$5*1440,0),Bookings!$E$6:$E$105,"&lt;&gt;Cancelled",Bookings!$P$6:$P$105,"OK"))</x:f>
        <x:v>0</x:v>
      </x:c>
      <x:c r="L8" s="16" t="n">
        <x:f>IF($A8="","",COUNTIFS(Bookings!$B$6:$B$105,$A8,Bookings!$Q$6:$Q$105,"&lt;"&amp;ROUND((L$5+1)*1440,0),Bookings!$R$6:$R$105,"&gt;"&amp;ROUND(L$5*1440,0),Bookings!$E$6:$E$105,"&lt;&gt;Cancelled",Bookings!$P$6:$P$105,"OK"))</x:f>
        <x:v>0</x:v>
      </x:c>
      <x:c r="M8" s="16" t="n">
        <x:f>IF($A8="","",COUNTIFS(Bookings!$B$6:$B$105,$A8,Bookings!$Q$6:$Q$105,"&lt;"&amp;ROUND((M$5+1)*1440,0),Bookings!$R$6:$R$105,"&gt;"&amp;ROUND(M$5*1440,0),Bookings!$E$6:$E$105,"&lt;&gt;Cancelled",Bookings!$P$6:$P$105,"OK"))</x:f>
        <x:v>0</x:v>
      </x:c>
      <x:c r="N8" s="16" t="n">
        <x:f>IF($A8="","",COUNTIFS(Bookings!$B$6:$B$105,$A8,Bookings!$Q$6:$Q$105,"&lt;"&amp;ROUND((N$5+1)*1440,0),Bookings!$R$6:$R$105,"&gt;"&amp;ROUND(N$5*1440,0),Bookings!$E$6:$E$105,"&lt;&gt;Cancelled",Bookings!$P$6:$P$105,"OK"))</x:f>
        <x:v>0</x:v>
      </x:c>
      <x:c r="O8" s="16" t="n">
        <x:f>IF($A8="","",COUNTIFS(Bookings!$B$6:$B$105,$A8,Bookings!$Q$6:$Q$105,"&lt;"&amp;ROUND((O$5+1)*1440,0),Bookings!$R$6:$R$105,"&gt;"&amp;ROUND(O$5*1440,0),Bookings!$E$6:$E$105,"&lt;&gt;Cancelled",Bookings!$P$6:$P$105,"OK"))</x:f>
        <x:v>0</x:v>
      </x:c>
    </x:row>
    <x:row r="9" ht="23" customHeight="1">
      <x:c r="A9" s="1" t="str">
        <x:f>IF(Fleet!A9="","",Fleet!A9)</x:f>
        <x:v>CAR-04</x:v>
      </x:c>
      <x:c r="B9" s="16" t="n">
        <x:f>IF($A9="","",COUNTIFS(Bookings!$B$6:$B$105,$A9,Bookings!$Q$6:$Q$105,"&lt;"&amp;ROUND((B$5+1)*1440,0),Bookings!$R$6:$R$105,"&gt;"&amp;ROUND(B$5*1440,0),Bookings!$E$6:$E$105,"&lt;&gt;Cancelled",Bookings!$P$6:$P$105,"OK"))</x:f>
        <x:v>0</x:v>
      </x:c>
      <x:c r="C9" s="16" t="n">
        <x:f>IF($A9="","",COUNTIFS(Bookings!$B$6:$B$105,$A9,Bookings!$Q$6:$Q$105,"&lt;"&amp;ROUND((C$5+1)*1440,0),Bookings!$R$6:$R$105,"&gt;"&amp;ROUND(C$5*1440,0),Bookings!$E$6:$E$105,"&lt;&gt;Cancelled",Bookings!$P$6:$P$105,"OK"))</x:f>
        <x:v>0</x:v>
      </x:c>
      <x:c r="D9" s="16" t="n">
        <x:f>IF($A9="","",COUNTIFS(Bookings!$B$6:$B$105,$A9,Bookings!$Q$6:$Q$105,"&lt;"&amp;ROUND((D$5+1)*1440,0),Bookings!$R$6:$R$105,"&gt;"&amp;ROUND(D$5*1440,0),Bookings!$E$6:$E$105,"&lt;&gt;Cancelled",Bookings!$P$6:$P$105,"OK"))</x:f>
        <x:v>0</x:v>
      </x:c>
      <x:c r="E9" s="16" t="n">
        <x:f>IF($A9="","",COUNTIFS(Bookings!$B$6:$B$105,$A9,Bookings!$Q$6:$Q$105,"&lt;"&amp;ROUND((E$5+1)*1440,0),Bookings!$R$6:$R$105,"&gt;"&amp;ROUND(E$5*1440,0),Bookings!$E$6:$E$105,"&lt;&gt;Cancelled",Bookings!$P$6:$P$105,"OK"))</x:f>
        <x:v>0</x:v>
      </x:c>
      <x:c r="F9" s="16" t="n">
        <x:f>IF($A9="","",COUNTIFS(Bookings!$B$6:$B$105,$A9,Bookings!$Q$6:$Q$105,"&lt;"&amp;ROUND((F$5+1)*1440,0),Bookings!$R$6:$R$105,"&gt;"&amp;ROUND(F$5*1440,0),Bookings!$E$6:$E$105,"&lt;&gt;Cancelled",Bookings!$P$6:$P$105,"OK"))</x:f>
        <x:v>0</x:v>
      </x:c>
      <x:c r="G9" s="16" t="n">
        <x:f>IF($A9="","",COUNTIFS(Bookings!$B$6:$B$105,$A9,Bookings!$Q$6:$Q$105,"&lt;"&amp;ROUND((G$5+1)*1440,0),Bookings!$R$6:$R$105,"&gt;"&amp;ROUND(G$5*1440,0),Bookings!$E$6:$E$105,"&lt;&gt;Cancelled",Bookings!$P$6:$P$105,"OK"))</x:f>
        <x:v>0</x:v>
      </x:c>
      <x:c r="H9" s="16" t="n">
        <x:f>IF($A9="","",COUNTIFS(Bookings!$B$6:$B$105,$A9,Bookings!$Q$6:$Q$105,"&lt;"&amp;ROUND((H$5+1)*1440,0),Bookings!$R$6:$R$105,"&gt;"&amp;ROUND(H$5*1440,0),Bookings!$E$6:$E$105,"&lt;&gt;Cancelled",Bookings!$P$6:$P$105,"OK"))</x:f>
        <x:v>0</x:v>
      </x:c>
      <x:c r="I9" s="16" t="n">
        <x:f>IF($A9="","",COUNTIFS(Bookings!$B$6:$B$105,$A9,Bookings!$Q$6:$Q$105,"&lt;"&amp;ROUND((I$5+1)*1440,0),Bookings!$R$6:$R$105,"&gt;"&amp;ROUND(I$5*1440,0),Bookings!$E$6:$E$105,"&lt;&gt;Cancelled",Bookings!$P$6:$P$105,"OK"))</x:f>
        <x:v>0</x:v>
      </x:c>
      <x:c r="J9" s="16" t="n">
        <x:f>IF($A9="","",COUNTIFS(Bookings!$B$6:$B$105,$A9,Bookings!$Q$6:$Q$105,"&lt;"&amp;ROUND((J$5+1)*1440,0),Bookings!$R$6:$R$105,"&gt;"&amp;ROUND(J$5*1440,0),Bookings!$E$6:$E$105,"&lt;&gt;Cancelled",Bookings!$P$6:$P$105,"OK"))</x:f>
        <x:v>0</x:v>
      </x:c>
      <x:c r="K9" s="16" t="n">
        <x:f>IF($A9="","",COUNTIFS(Bookings!$B$6:$B$105,$A9,Bookings!$Q$6:$Q$105,"&lt;"&amp;ROUND((K$5+1)*1440,0),Bookings!$R$6:$R$105,"&gt;"&amp;ROUND(K$5*1440,0),Bookings!$E$6:$E$105,"&lt;&gt;Cancelled",Bookings!$P$6:$P$105,"OK"))</x:f>
        <x:v>0</x:v>
      </x:c>
      <x:c r="L9" s="16" t="n">
        <x:f>IF($A9="","",COUNTIFS(Bookings!$B$6:$B$105,$A9,Bookings!$Q$6:$Q$105,"&lt;"&amp;ROUND((L$5+1)*1440,0),Bookings!$R$6:$R$105,"&gt;"&amp;ROUND(L$5*1440,0),Bookings!$E$6:$E$105,"&lt;&gt;Cancelled",Bookings!$P$6:$P$105,"OK"))</x:f>
        <x:v>0</x:v>
      </x:c>
      <x:c r="M9" s="16" t="n">
        <x:f>IF($A9="","",COUNTIFS(Bookings!$B$6:$B$105,$A9,Bookings!$Q$6:$Q$105,"&lt;"&amp;ROUND((M$5+1)*1440,0),Bookings!$R$6:$R$105,"&gt;"&amp;ROUND(M$5*1440,0),Bookings!$E$6:$E$105,"&lt;&gt;Cancelled",Bookings!$P$6:$P$105,"OK"))</x:f>
        <x:v>0</x:v>
      </x:c>
      <x:c r="N9" s="16" t="n">
        <x:f>IF($A9="","",COUNTIFS(Bookings!$B$6:$B$105,$A9,Bookings!$Q$6:$Q$105,"&lt;"&amp;ROUND((N$5+1)*1440,0),Bookings!$R$6:$R$105,"&gt;"&amp;ROUND(N$5*1440,0),Bookings!$E$6:$E$105,"&lt;&gt;Cancelled",Bookings!$P$6:$P$105,"OK"))</x:f>
        <x:v>0</x:v>
      </x:c>
      <x:c r="O9" s="16" t="n">
        <x:f>IF($A9="","",COUNTIFS(Bookings!$B$6:$B$105,$A9,Bookings!$Q$6:$Q$105,"&lt;"&amp;ROUND((O$5+1)*1440,0),Bookings!$R$6:$R$105,"&gt;"&amp;ROUND(O$5*1440,0),Bookings!$E$6:$E$105,"&lt;&gt;Cancelled",Bookings!$P$6:$P$105,"OK"))</x:f>
        <x:v>0</x:v>
      </x:c>
    </x:row>
    <x:row r="10" ht="23" customHeight="1">
      <x:c r="A10" s="1" t="str">
        <x:f>IF(Fleet!A10="","",Fleet!A10)</x:f>
      </x:c>
      <x:c r="B10" s="16" t="str">
        <x:f>IF($A10="","",COUNTIFS(Bookings!$B$6:$B$105,$A10,Bookings!$Q$6:$Q$105,"&lt;"&amp;ROUND((B$5+1)*1440,0),Bookings!$R$6:$R$105,"&gt;"&amp;ROUND(B$5*1440,0),Bookings!$E$6:$E$105,"&lt;&gt;Cancelled",Bookings!$P$6:$P$105,"OK"))</x:f>
      </x:c>
      <x:c r="C10" s="16" t="str">
        <x:f>IF($A10="","",COUNTIFS(Bookings!$B$6:$B$105,$A10,Bookings!$Q$6:$Q$105,"&lt;"&amp;ROUND((C$5+1)*1440,0),Bookings!$R$6:$R$105,"&gt;"&amp;ROUND(C$5*1440,0),Bookings!$E$6:$E$105,"&lt;&gt;Cancelled",Bookings!$P$6:$P$105,"OK"))</x:f>
      </x:c>
      <x:c r="D10" s="16" t="str">
        <x:f>IF($A10="","",COUNTIFS(Bookings!$B$6:$B$105,$A10,Bookings!$Q$6:$Q$105,"&lt;"&amp;ROUND((D$5+1)*1440,0),Bookings!$R$6:$R$105,"&gt;"&amp;ROUND(D$5*1440,0),Bookings!$E$6:$E$105,"&lt;&gt;Cancelled",Bookings!$P$6:$P$105,"OK"))</x:f>
      </x:c>
      <x:c r="E10" s="16" t="str">
        <x:f>IF($A10="","",COUNTIFS(Bookings!$B$6:$B$105,$A10,Bookings!$Q$6:$Q$105,"&lt;"&amp;ROUND((E$5+1)*1440,0),Bookings!$R$6:$R$105,"&gt;"&amp;ROUND(E$5*1440,0),Bookings!$E$6:$E$105,"&lt;&gt;Cancelled",Bookings!$P$6:$P$105,"OK"))</x:f>
      </x:c>
      <x:c r="F10" s="16" t="str">
        <x:f>IF($A10="","",COUNTIFS(Bookings!$B$6:$B$105,$A10,Bookings!$Q$6:$Q$105,"&lt;"&amp;ROUND((F$5+1)*1440,0),Bookings!$R$6:$R$105,"&gt;"&amp;ROUND(F$5*1440,0),Bookings!$E$6:$E$105,"&lt;&gt;Cancelled",Bookings!$P$6:$P$105,"OK"))</x:f>
      </x:c>
      <x:c r="G10" s="16" t="str">
        <x:f>IF($A10="","",COUNTIFS(Bookings!$B$6:$B$105,$A10,Bookings!$Q$6:$Q$105,"&lt;"&amp;ROUND((G$5+1)*1440,0),Bookings!$R$6:$R$105,"&gt;"&amp;ROUND(G$5*1440,0),Bookings!$E$6:$E$105,"&lt;&gt;Cancelled",Bookings!$P$6:$P$105,"OK"))</x:f>
      </x:c>
      <x:c r="H10" s="16" t="str">
        <x:f>IF($A10="","",COUNTIFS(Bookings!$B$6:$B$105,$A10,Bookings!$Q$6:$Q$105,"&lt;"&amp;ROUND((H$5+1)*1440,0),Bookings!$R$6:$R$105,"&gt;"&amp;ROUND(H$5*1440,0),Bookings!$E$6:$E$105,"&lt;&gt;Cancelled",Bookings!$P$6:$P$105,"OK"))</x:f>
      </x:c>
      <x:c r="I10" s="16" t="str">
        <x:f>IF($A10="","",COUNTIFS(Bookings!$B$6:$B$105,$A10,Bookings!$Q$6:$Q$105,"&lt;"&amp;ROUND((I$5+1)*1440,0),Bookings!$R$6:$R$105,"&gt;"&amp;ROUND(I$5*1440,0),Bookings!$E$6:$E$105,"&lt;&gt;Cancelled",Bookings!$P$6:$P$105,"OK"))</x:f>
      </x:c>
      <x:c r="J10" s="16" t="str">
        <x:f>IF($A10="","",COUNTIFS(Bookings!$B$6:$B$105,$A10,Bookings!$Q$6:$Q$105,"&lt;"&amp;ROUND((J$5+1)*1440,0),Bookings!$R$6:$R$105,"&gt;"&amp;ROUND(J$5*1440,0),Bookings!$E$6:$E$105,"&lt;&gt;Cancelled",Bookings!$P$6:$P$105,"OK"))</x:f>
      </x:c>
      <x:c r="K10" s="16" t="str">
        <x:f>IF($A10="","",COUNTIFS(Bookings!$B$6:$B$105,$A10,Bookings!$Q$6:$Q$105,"&lt;"&amp;ROUND((K$5+1)*1440,0),Bookings!$R$6:$R$105,"&gt;"&amp;ROUND(K$5*1440,0),Bookings!$E$6:$E$105,"&lt;&gt;Cancelled",Bookings!$P$6:$P$105,"OK"))</x:f>
      </x:c>
      <x:c r="L10" s="16" t="str">
        <x:f>IF($A10="","",COUNTIFS(Bookings!$B$6:$B$105,$A10,Bookings!$Q$6:$Q$105,"&lt;"&amp;ROUND((L$5+1)*1440,0),Bookings!$R$6:$R$105,"&gt;"&amp;ROUND(L$5*1440,0),Bookings!$E$6:$E$105,"&lt;&gt;Cancelled",Bookings!$P$6:$P$105,"OK"))</x:f>
      </x:c>
      <x:c r="M10" s="16" t="str">
        <x:f>IF($A10="","",COUNTIFS(Bookings!$B$6:$B$105,$A10,Bookings!$Q$6:$Q$105,"&lt;"&amp;ROUND((M$5+1)*1440,0),Bookings!$R$6:$R$105,"&gt;"&amp;ROUND(M$5*1440,0),Bookings!$E$6:$E$105,"&lt;&gt;Cancelled",Bookings!$P$6:$P$105,"OK"))</x:f>
      </x:c>
      <x:c r="N10" s="16" t="str">
        <x:f>IF($A10="","",COUNTIFS(Bookings!$B$6:$B$105,$A10,Bookings!$Q$6:$Q$105,"&lt;"&amp;ROUND((N$5+1)*1440,0),Bookings!$R$6:$R$105,"&gt;"&amp;ROUND(N$5*1440,0),Bookings!$E$6:$E$105,"&lt;&gt;Cancelled",Bookings!$P$6:$P$105,"OK"))</x:f>
      </x:c>
      <x:c r="O10" s="16" t="str">
        <x:f>IF($A10="","",COUNTIFS(Bookings!$B$6:$B$105,$A10,Bookings!$Q$6:$Q$105,"&lt;"&amp;ROUND((O$5+1)*1440,0),Bookings!$R$6:$R$105,"&gt;"&amp;ROUND(O$5*1440,0),Bookings!$E$6:$E$105,"&lt;&gt;Cancelled",Bookings!$P$6:$P$105,"OK"))</x:f>
      </x:c>
    </x:row>
    <x:row r="11" ht="23" customHeight="1">
      <x:c r="A11" s="1" t="str">
        <x:f>IF(Fleet!A11="","",Fleet!A11)</x:f>
      </x:c>
      <x:c r="B11" s="16" t="str">
        <x:f>IF($A11="","",COUNTIFS(Bookings!$B$6:$B$105,$A11,Bookings!$Q$6:$Q$105,"&lt;"&amp;ROUND((B$5+1)*1440,0),Bookings!$R$6:$R$105,"&gt;"&amp;ROUND(B$5*1440,0),Bookings!$E$6:$E$105,"&lt;&gt;Cancelled",Bookings!$P$6:$P$105,"OK"))</x:f>
      </x:c>
      <x:c r="C11" s="16" t="str">
        <x:f>IF($A11="","",COUNTIFS(Bookings!$B$6:$B$105,$A11,Bookings!$Q$6:$Q$105,"&lt;"&amp;ROUND((C$5+1)*1440,0),Bookings!$R$6:$R$105,"&gt;"&amp;ROUND(C$5*1440,0),Bookings!$E$6:$E$105,"&lt;&gt;Cancelled",Bookings!$P$6:$P$105,"OK"))</x:f>
      </x:c>
      <x:c r="D11" s="16" t="str">
        <x:f>IF($A11="","",COUNTIFS(Bookings!$B$6:$B$105,$A11,Bookings!$Q$6:$Q$105,"&lt;"&amp;ROUND((D$5+1)*1440,0),Bookings!$R$6:$R$105,"&gt;"&amp;ROUND(D$5*1440,0),Bookings!$E$6:$E$105,"&lt;&gt;Cancelled",Bookings!$P$6:$P$105,"OK"))</x:f>
      </x:c>
      <x:c r="E11" s="16" t="str">
        <x:f>IF($A11="","",COUNTIFS(Bookings!$B$6:$B$105,$A11,Bookings!$Q$6:$Q$105,"&lt;"&amp;ROUND((E$5+1)*1440,0),Bookings!$R$6:$R$105,"&gt;"&amp;ROUND(E$5*1440,0),Bookings!$E$6:$E$105,"&lt;&gt;Cancelled",Bookings!$P$6:$P$105,"OK"))</x:f>
      </x:c>
      <x:c r="F11" s="16" t="str">
        <x:f>IF($A11="","",COUNTIFS(Bookings!$B$6:$B$105,$A11,Bookings!$Q$6:$Q$105,"&lt;"&amp;ROUND((F$5+1)*1440,0),Bookings!$R$6:$R$105,"&gt;"&amp;ROUND(F$5*1440,0),Bookings!$E$6:$E$105,"&lt;&gt;Cancelled",Bookings!$P$6:$P$105,"OK"))</x:f>
      </x:c>
      <x:c r="G11" s="16" t="str">
        <x:f>IF($A11="","",COUNTIFS(Bookings!$B$6:$B$105,$A11,Bookings!$Q$6:$Q$105,"&lt;"&amp;ROUND((G$5+1)*1440,0),Bookings!$R$6:$R$105,"&gt;"&amp;ROUND(G$5*1440,0),Bookings!$E$6:$E$105,"&lt;&gt;Cancelled",Bookings!$P$6:$P$105,"OK"))</x:f>
      </x:c>
      <x:c r="H11" s="16" t="str">
        <x:f>IF($A11="","",COUNTIFS(Bookings!$B$6:$B$105,$A11,Bookings!$Q$6:$Q$105,"&lt;"&amp;ROUND((H$5+1)*1440,0),Bookings!$R$6:$R$105,"&gt;"&amp;ROUND(H$5*1440,0),Bookings!$E$6:$E$105,"&lt;&gt;Cancelled",Bookings!$P$6:$P$105,"OK"))</x:f>
      </x:c>
      <x:c r="I11" s="16" t="str">
        <x:f>IF($A11="","",COUNTIFS(Bookings!$B$6:$B$105,$A11,Bookings!$Q$6:$Q$105,"&lt;"&amp;ROUND((I$5+1)*1440,0),Bookings!$R$6:$R$105,"&gt;"&amp;ROUND(I$5*1440,0),Bookings!$E$6:$E$105,"&lt;&gt;Cancelled",Bookings!$P$6:$P$105,"OK"))</x:f>
      </x:c>
      <x:c r="J11" s="16" t="str">
        <x:f>IF($A11="","",COUNTIFS(Bookings!$B$6:$B$105,$A11,Bookings!$Q$6:$Q$105,"&lt;"&amp;ROUND((J$5+1)*1440,0),Bookings!$R$6:$R$105,"&gt;"&amp;ROUND(J$5*1440,0),Bookings!$E$6:$E$105,"&lt;&gt;Cancelled",Bookings!$P$6:$P$105,"OK"))</x:f>
      </x:c>
      <x:c r="K11" s="16" t="str">
        <x:f>IF($A11="","",COUNTIFS(Bookings!$B$6:$B$105,$A11,Bookings!$Q$6:$Q$105,"&lt;"&amp;ROUND((K$5+1)*1440,0),Bookings!$R$6:$R$105,"&gt;"&amp;ROUND(K$5*1440,0),Bookings!$E$6:$E$105,"&lt;&gt;Cancelled",Bookings!$P$6:$P$105,"OK"))</x:f>
      </x:c>
      <x:c r="L11" s="16" t="str">
        <x:f>IF($A11="","",COUNTIFS(Bookings!$B$6:$B$105,$A11,Bookings!$Q$6:$Q$105,"&lt;"&amp;ROUND((L$5+1)*1440,0),Bookings!$R$6:$R$105,"&gt;"&amp;ROUND(L$5*1440,0),Bookings!$E$6:$E$105,"&lt;&gt;Cancelled",Bookings!$P$6:$P$105,"OK"))</x:f>
      </x:c>
      <x:c r="M11" s="16" t="str">
        <x:f>IF($A11="","",COUNTIFS(Bookings!$B$6:$B$105,$A11,Bookings!$Q$6:$Q$105,"&lt;"&amp;ROUND((M$5+1)*1440,0),Bookings!$R$6:$R$105,"&gt;"&amp;ROUND(M$5*1440,0),Bookings!$E$6:$E$105,"&lt;&gt;Cancelled",Bookings!$P$6:$P$105,"OK"))</x:f>
      </x:c>
      <x:c r="N11" s="16" t="str">
        <x:f>IF($A11="","",COUNTIFS(Bookings!$B$6:$B$105,$A11,Bookings!$Q$6:$Q$105,"&lt;"&amp;ROUND((N$5+1)*1440,0),Bookings!$R$6:$R$105,"&gt;"&amp;ROUND(N$5*1440,0),Bookings!$E$6:$E$105,"&lt;&gt;Cancelled",Bookings!$P$6:$P$105,"OK"))</x:f>
      </x:c>
      <x:c r="O11" s="16" t="str">
        <x:f>IF($A11="","",COUNTIFS(Bookings!$B$6:$B$105,$A11,Bookings!$Q$6:$Q$105,"&lt;"&amp;ROUND((O$5+1)*1440,0),Bookings!$R$6:$R$105,"&gt;"&amp;ROUND(O$5*1440,0),Bookings!$E$6:$E$105,"&lt;&gt;Cancelled",Bookings!$P$6:$P$105,"OK"))</x:f>
      </x:c>
    </x:row>
    <x:row r="12" ht="23" customHeight="1">
      <x:c r="A12" s="1" t="str">
        <x:f>IF(Fleet!A12="","",Fleet!A12)</x:f>
      </x:c>
      <x:c r="B12" s="16" t="str">
        <x:f>IF($A12="","",COUNTIFS(Bookings!$B$6:$B$105,$A12,Bookings!$Q$6:$Q$105,"&lt;"&amp;ROUND((B$5+1)*1440,0),Bookings!$R$6:$R$105,"&gt;"&amp;ROUND(B$5*1440,0),Bookings!$E$6:$E$105,"&lt;&gt;Cancelled",Bookings!$P$6:$P$105,"OK"))</x:f>
      </x:c>
      <x:c r="C12" s="16" t="str">
        <x:f>IF($A12="","",COUNTIFS(Bookings!$B$6:$B$105,$A12,Bookings!$Q$6:$Q$105,"&lt;"&amp;ROUND((C$5+1)*1440,0),Bookings!$R$6:$R$105,"&gt;"&amp;ROUND(C$5*1440,0),Bookings!$E$6:$E$105,"&lt;&gt;Cancelled",Bookings!$P$6:$P$105,"OK"))</x:f>
      </x:c>
      <x:c r="D12" s="16" t="str">
        <x:f>IF($A12="","",COUNTIFS(Bookings!$B$6:$B$105,$A12,Bookings!$Q$6:$Q$105,"&lt;"&amp;ROUND((D$5+1)*1440,0),Bookings!$R$6:$R$105,"&gt;"&amp;ROUND(D$5*1440,0),Bookings!$E$6:$E$105,"&lt;&gt;Cancelled",Bookings!$P$6:$P$105,"OK"))</x:f>
      </x:c>
      <x:c r="E12" s="16" t="str">
        <x:f>IF($A12="","",COUNTIFS(Bookings!$B$6:$B$105,$A12,Bookings!$Q$6:$Q$105,"&lt;"&amp;ROUND((E$5+1)*1440,0),Bookings!$R$6:$R$105,"&gt;"&amp;ROUND(E$5*1440,0),Bookings!$E$6:$E$105,"&lt;&gt;Cancelled",Bookings!$P$6:$P$105,"OK"))</x:f>
      </x:c>
      <x:c r="F12" s="16" t="str">
        <x:f>IF($A12="","",COUNTIFS(Bookings!$B$6:$B$105,$A12,Bookings!$Q$6:$Q$105,"&lt;"&amp;ROUND((F$5+1)*1440,0),Bookings!$R$6:$R$105,"&gt;"&amp;ROUND(F$5*1440,0),Bookings!$E$6:$E$105,"&lt;&gt;Cancelled",Bookings!$P$6:$P$105,"OK"))</x:f>
      </x:c>
      <x:c r="G12" s="16" t="str">
        <x:f>IF($A12="","",COUNTIFS(Bookings!$B$6:$B$105,$A12,Bookings!$Q$6:$Q$105,"&lt;"&amp;ROUND((G$5+1)*1440,0),Bookings!$R$6:$R$105,"&gt;"&amp;ROUND(G$5*1440,0),Bookings!$E$6:$E$105,"&lt;&gt;Cancelled",Bookings!$P$6:$P$105,"OK"))</x:f>
      </x:c>
      <x:c r="H12" s="16" t="str">
        <x:f>IF($A12="","",COUNTIFS(Bookings!$B$6:$B$105,$A12,Bookings!$Q$6:$Q$105,"&lt;"&amp;ROUND((H$5+1)*1440,0),Bookings!$R$6:$R$105,"&gt;"&amp;ROUND(H$5*1440,0),Bookings!$E$6:$E$105,"&lt;&gt;Cancelled",Bookings!$P$6:$P$105,"OK"))</x:f>
      </x:c>
      <x:c r="I12" s="16" t="str">
        <x:f>IF($A12="","",COUNTIFS(Bookings!$B$6:$B$105,$A12,Bookings!$Q$6:$Q$105,"&lt;"&amp;ROUND((I$5+1)*1440,0),Bookings!$R$6:$R$105,"&gt;"&amp;ROUND(I$5*1440,0),Bookings!$E$6:$E$105,"&lt;&gt;Cancelled",Bookings!$P$6:$P$105,"OK"))</x:f>
      </x:c>
      <x:c r="J12" s="16" t="str">
        <x:f>IF($A12="","",COUNTIFS(Bookings!$B$6:$B$105,$A12,Bookings!$Q$6:$Q$105,"&lt;"&amp;ROUND((J$5+1)*1440,0),Bookings!$R$6:$R$105,"&gt;"&amp;ROUND(J$5*1440,0),Bookings!$E$6:$E$105,"&lt;&gt;Cancelled",Bookings!$P$6:$P$105,"OK"))</x:f>
      </x:c>
      <x:c r="K12" s="16" t="str">
        <x:f>IF($A12="","",COUNTIFS(Bookings!$B$6:$B$105,$A12,Bookings!$Q$6:$Q$105,"&lt;"&amp;ROUND((K$5+1)*1440,0),Bookings!$R$6:$R$105,"&gt;"&amp;ROUND(K$5*1440,0),Bookings!$E$6:$E$105,"&lt;&gt;Cancelled",Bookings!$P$6:$P$105,"OK"))</x:f>
      </x:c>
      <x:c r="L12" s="16" t="str">
        <x:f>IF($A12="","",COUNTIFS(Bookings!$B$6:$B$105,$A12,Bookings!$Q$6:$Q$105,"&lt;"&amp;ROUND((L$5+1)*1440,0),Bookings!$R$6:$R$105,"&gt;"&amp;ROUND(L$5*1440,0),Bookings!$E$6:$E$105,"&lt;&gt;Cancelled",Bookings!$P$6:$P$105,"OK"))</x:f>
      </x:c>
      <x:c r="M12" s="16" t="str">
        <x:f>IF($A12="","",COUNTIFS(Bookings!$B$6:$B$105,$A12,Bookings!$Q$6:$Q$105,"&lt;"&amp;ROUND((M$5+1)*1440,0),Bookings!$R$6:$R$105,"&gt;"&amp;ROUND(M$5*1440,0),Bookings!$E$6:$E$105,"&lt;&gt;Cancelled",Bookings!$P$6:$P$105,"OK"))</x:f>
      </x:c>
      <x:c r="N12" s="16" t="str">
        <x:f>IF($A12="","",COUNTIFS(Bookings!$B$6:$B$105,$A12,Bookings!$Q$6:$Q$105,"&lt;"&amp;ROUND((N$5+1)*1440,0),Bookings!$R$6:$R$105,"&gt;"&amp;ROUND(N$5*1440,0),Bookings!$E$6:$E$105,"&lt;&gt;Cancelled",Bookings!$P$6:$P$105,"OK"))</x:f>
      </x:c>
      <x:c r="O12" s="16" t="str">
        <x:f>IF($A12="","",COUNTIFS(Bookings!$B$6:$B$105,$A12,Bookings!$Q$6:$Q$105,"&lt;"&amp;ROUND((O$5+1)*1440,0),Bookings!$R$6:$R$105,"&gt;"&amp;ROUND(O$5*1440,0),Bookings!$E$6:$E$105,"&lt;&gt;Cancelled",Bookings!$P$6:$P$105,"OK"))</x:f>
      </x:c>
    </x:row>
    <x:row r="13" ht="23" customHeight="1">
      <x:c r="A13" s="1" t="str">
        <x:f>IF(Fleet!A13="","",Fleet!A13)</x:f>
      </x:c>
      <x:c r="B13" s="16" t="str">
        <x:f>IF($A13="","",COUNTIFS(Bookings!$B$6:$B$105,$A13,Bookings!$Q$6:$Q$105,"&lt;"&amp;ROUND((B$5+1)*1440,0),Bookings!$R$6:$R$105,"&gt;"&amp;ROUND(B$5*1440,0),Bookings!$E$6:$E$105,"&lt;&gt;Cancelled",Bookings!$P$6:$P$105,"OK"))</x:f>
      </x:c>
      <x:c r="C13" s="16" t="str">
        <x:f>IF($A13="","",COUNTIFS(Bookings!$B$6:$B$105,$A13,Bookings!$Q$6:$Q$105,"&lt;"&amp;ROUND((C$5+1)*1440,0),Bookings!$R$6:$R$105,"&gt;"&amp;ROUND(C$5*1440,0),Bookings!$E$6:$E$105,"&lt;&gt;Cancelled",Bookings!$P$6:$P$105,"OK"))</x:f>
      </x:c>
      <x:c r="D13" s="16" t="str">
        <x:f>IF($A13="","",COUNTIFS(Bookings!$B$6:$B$105,$A13,Bookings!$Q$6:$Q$105,"&lt;"&amp;ROUND((D$5+1)*1440,0),Bookings!$R$6:$R$105,"&gt;"&amp;ROUND(D$5*1440,0),Bookings!$E$6:$E$105,"&lt;&gt;Cancelled",Bookings!$P$6:$P$105,"OK"))</x:f>
      </x:c>
      <x:c r="E13" s="16" t="str">
        <x:f>IF($A13="","",COUNTIFS(Bookings!$B$6:$B$105,$A13,Bookings!$Q$6:$Q$105,"&lt;"&amp;ROUND((E$5+1)*1440,0),Bookings!$R$6:$R$105,"&gt;"&amp;ROUND(E$5*1440,0),Bookings!$E$6:$E$105,"&lt;&gt;Cancelled",Bookings!$P$6:$P$105,"OK"))</x:f>
      </x:c>
      <x:c r="F13" s="16" t="str">
        <x:f>IF($A13="","",COUNTIFS(Bookings!$B$6:$B$105,$A13,Bookings!$Q$6:$Q$105,"&lt;"&amp;ROUND((F$5+1)*1440,0),Bookings!$R$6:$R$105,"&gt;"&amp;ROUND(F$5*1440,0),Bookings!$E$6:$E$105,"&lt;&gt;Cancelled",Bookings!$P$6:$P$105,"OK"))</x:f>
      </x:c>
      <x:c r="G13" s="16" t="str">
        <x:f>IF($A13="","",COUNTIFS(Bookings!$B$6:$B$105,$A13,Bookings!$Q$6:$Q$105,"&lt;"&amp;ROUND((G$5+1)*1440,0),Bookings!$R$6:$R$105,"&gt;"&amp;ROUND(G$5*1440,0),Bookings!$E$6:$E$105,"&lt;&gt;Cancelled",Bookings!$P$6:$P$105,"OK"))</x:f>
      </x:c>
      <x:c r="H13" s="16" t="str">
        <x:f>IF($A13="","",COUNTIFS(Bookings!$B$6:$B$105,$A13,Bookings!$Q$6:$Q$105,"&lt;"&amp;ROUND((H$5+1)*1440,0),Bookings!$R$6:$R$105,"&gt;"&amp;ROUND(H$5*1440,0),Bookings!$E$6:$E$105,"&lt;&gt;Cancelled",Bookings!$P$6:$P$105,"OK"))</x:f>
      </x:c>
      <x:c r="I13" s="16" t="str">
        <x:f>IF($A13="","",COUNTIFS(Bookings!$B$6:$B$105,$A13,Bookings!$Q$6:$Q$105,"&lt;"&amp;ROUND((I$5+1)*1440,0),Bookings!$R$6:$R$105,"&gt;"&amp;ROUND(I$5*1440,0),Bookings!$E$6:$E$105,"&lt;&gt;Cancelled",Bookings!$P$6:$P$105,"OK"))</x:f>
      </x:c>
      <x:c r="J13" s="16" t="str">
        <x:f>IF($A13="","",COUNTIFS(Bookings!$B$6:$B$105,$A13,Bookings!$Q$6:$Q$105,"&lt;"&amp;ROUND((J$5+1)*1440,0),Bookings!$R$6:$R$105,"&gt;"&amp;ROUND(J$5*1440,0),Bookings!$E$6:$E$105,"&lt;&gt;Cancelled",Bookings!$P$6:$P$105,"OK"))</x:f>
      </x:c>
      <x:c r="K13" s="16" t="str">
        <x:f>IF($A13="","",COUNTIFS(Bookings!$B$6:$B$105,$A13,Bookings!$Q$6:$Q$105,"&lt;"&amp;ROUND((K$5+1)*1440,0),Bookings!$R$6:$R$105,"&gt;"&amp;ROUND(K$5*1440,0),Bookings!$E$6:$E$105,"&lt;&gt;Cancelled",Bookings!$P$6:$P$105,"OK"))</x:f>
      </x:c>
      <x:c r="L13" s="16" t="str">
        <x:f>IF($A13="","",COUNTIFS(Bookings!$B$6:$B$105,$A13,Bookings!$Q$6:$Q$105,"&lt;"&amp;ROUND((L$5+1)*1440,0),Bookings!$R$6:$R$105,"&gt;"&amp;ROUND(L$5*1440,0),Bookings!$E$6:$E$105,"&lt;&gt;Cancelled",Bookings!$P$6:$P$105,"OK"))</x:f>
      </x:c>
      <x:c r="M13" s="16" t="str">
        <x:f>IF($A13="","",COUNTIFS(Bookings!$B$6:$B$105,$A13,Bookings!$Q$6:$Q$105,"&lt;"&amp;ROUND((M$5+1)*1440,0),Bookings!$R$6:$R$105,"&gt;"&amp;ROUND(M$5*1440,0),Bookings!$E$6:$E$105,"&lt;&gt;Cancelled",Bookings!$P$6:$P$105,"OK"))</x:f>
      </x:c>
      <x:c r="N13" s="16" t="str">
        <x:f>IF($A13="","",COUNTIFS(Bookings!$B$6:$B$105,$A13,Bookings!$Q$6:$Q$105,"&lt;"&amp;ROUND((N$5+1)*1440,0),Bookings!$R$6:$R$105,"&gt;"&amp;ROUND(N$5*1440,0),Bookings!$E$6:$E$105,"&lt;&gt;Cancelled",Bookings!$P$6:$P$105,"OK"))</x:f>
      </x:c>
      <x:c r="O13" s="16" t="str">
        <x:f>IF($A13="","",COUNTIFS(Bookings!$B$6:$B$105,$A13,Bookings!$Q$6:$Q$105,"&lt;"&amp;ROUND((O$5+1)*1440,0),Bookings!$R$6:$R$105,"&gt;"&amp;ROUND(O$5*1440,0),Bookings!$E$6:$E$105,"&lt;&gt;Cancelled",Bookings!$P$6:$P$105,"OK"))</x:f>
      </x:c>
    </x:row>
    <x:row r="14" ht="23" customHeight="1">
      <x:c r="A14" s="1" t="str">
        <x:f>IF(Fleet!A14="","",Fleet!A14)</x:f>
      </x:c>
      <x:c r="B14" s="16" t="str">
        <x:f>IF($A14="","",COUNTIFS(Bookings!$B$6:$B$105,$A14,Bookings!$Q$6:$Q$105,"&lt;"&amp;ROUND((B$5+1)*1440,0),Bookings!$R$6:$R$105,"&gt;"&amp;ROUND(B$5*1440,0),Bookings!$E$6:$E$105,"&lt;&gt;Cancelled",Bookings!$P$6:$P$105,"OK"))</x:f>
      </x:c>
      <x:c r="C14" s="16" t="str">
        <x:f>IF($A14="","",COUNTIFS(Bookings!$B$6:$B$105,$A14,Bookings!$Q$6:$Q$105,"&lt;"&amp;ROUND((C$5+1)*1440,0),Bookings!$R$6:$R$105,"&gt;"&amp;ROUND(C$5*1440,0),Bookings!$E$6:$E$105,"&lt;&gt;Cancelled",Bookings!$P$6:$P$105,"OK"))</x:f>
      </x:c>
      <x:c r="D14" s="16" t="str">
        <x:f>IF($A14="","",COUNTIFS(Bookings!$B$6:$B$105,$A14,Bookings!$Q$6:$Q$105,"&lt;"&amp;ROUND((D$5+1)*1440,0),Bookings!$R$6:$R$105,"&gt;"&amp;ROUND(D$5*1440,0),Bookings!$E$6:$E$105,"&lt;&gt;Cancelled",Bookings!$P$6:$P$105,"OK"))</x:f>
      </x:c>
      <x:c r="E14" s="16" t="str">
        <x:f>IF($A14="","",COUNTIFS(Bookings!$B$6:$B$105,$A14,Bookings!$Q$6:$Q$105,"&lt;"&amp;ROUND((E$5+1)*1440,0),Bookings!$R$6:$R$105,"&gt;"&amp;ROUND(E$5*1440,0),Bookings!$E$6:$E$105,"&lt;&gt;Cancelled",Bookings!$P$6:$P$105,"OK"))</x:f>
      </x:c>
      <x:c r="F14" s="16" t="str">
        <x:f>IF($A14="","",COUNTIFS(Bookings!$B$6:$B$105,$A14,Bookings!$Q$6:$Q$105,"&lt;"&amp;ROUND((F$5+1)*1440,0),Bookings!$R$6:$R$105,"&gt;"&amp;ROUND(F$5*1440,0),Bookings!$E$6:$E$105,"&lt;&gt;Cancelled",Bookings!$P$6:$P$105,"OK"))</x:f>
      </x:c>
      <x:c r="G14" s="16" t="str">
        <x:f>IF($A14="","",COUNTIFS(Bookings!$B$6:$B$105,$A14,Bookings!$Q$6:$Q$105,"&lt;"&amp;ROUND((G$5+1)*1440,0),Bookings!$R$6:$R$105,"&gt;"&amp;ROUND(G$5*1440,0),Bookings!$E$6:$E$105,"&lt;&gt;Cancelled",Bookings!$P$6:$P$105,"OK"))</x:f>
      </x:c>
      <x:c r="H14" s="16" t="str">
        <x:f>IF($A14="","",COUNTIFS(Bookings!$B$6:$B$105,$A14,Bookings!$Q$6:$Q$105,"&lt;"&amp;ROUND((H$5+1)*1440,0),Bookings!$R$6:$R$105,"&gt;"&amp;ROUND(H$5*1440,0),Bookings!$E$6:$E$105,"&lt;&gt;Cancelled",Bookings!$P$6:$P$105,"OK"))</x:f>
      </x:c>
      <x:c r="I14" s="16" t="str">
        <x:f>IF($A14="","",COUNTIFS(Bookings!$B$6:$B$105,$A14,Bookings!$Q$6:$Q$105,"&lt;"&amp;ROUND((I$5+1)*1440,0),Bookings!$R$6:$R$105,"&gt;"&amp;ROUND(I$5*1440,0),Bookings!$E$6:$E$105,"&lt;&gt;Cancelled",Bookings!$P$6:$P$105,"OK"))</x:f>
      </x:c>
      <x:c r="J14" s="16" t="str">
        <x:f>IF($A14="","",COUNTIFS(Bookings!$B$6:$B$105,$A14,Bookings!$Q$6:$Q$105,"&lt;"&amp;ROUND((J$5+1)*1440,0),Bookings!$R$6:$R$105,"&gt;"&amp;ROUND(J$5*1440,0),Bookings!$E$6:$E$105,"&lt;&gt;Cancelled",Bookings!$P$6:$P$105,"OK"))</x:f>
      </x:c>
      <x:c r="K14" s="16" t="str">
        <x:f>IF($A14="","",COUNTIFS(Bookings!$B$6:$B$105,$A14,Bookings!$Q$6:$Q$105,"&lt;"&amp;ROUND((K$5+1)*1440,0),Bookings!$R$6:$R$105,"&gt;"&amp;ROUND(K$5*1440,0),Bookings!$E$6:$E$105,"&lt;&gt;Cancelled",Bookings!$P$6:$P$105,"OK"))</x:f>
      </x:c>
      <x:c r="L14" s="16" t="str">
        <x:f>IF($A14="","",COUNTIFS(Bookings!$B$6:$B$105,$A14,Bookings!$Q$6:$Q$105,"&lt;"&amp;ROUND((L$5+1)*1440,0),Bookings!$R$6:$R$105,"&gt;"&amp;ROUND(L$5*1440,0),Bookings!$E$6:$E$105,"&lt;&gt;Cancelled",Bookings!$P$6:$P$105,"OK"))</x:f>
      </x:c>
      <x:c r="M14" s="16" t="str">
        <x:f>IF($A14="","",COUNTIFS(Bookings!$B$6:$B$105,$A14,Bookings!$Q$6:$Q$105,"&lt;"&amp;ROUND((M$5+1)*1440,0),Bookings!$R$6:$R$105,"&gt;"&amp;ROUND(M$5*1440,0),Bookings!$E$6:$E$105,"&lt;&gt;Cancelled",Bookings!$P$6:$P$105,"OK"))</x:f>
      </x:c>
      <x:c r="N14" s="16" t="str">
        <x:f>IF($A14="","",COUNTIFS(Bookings!$B$6:$B$105,$A14,Bookings!$Q$6:$Q$105,"&lt;"&amp;ROUND((N$5+1)*1440,0),Bookings!$R$6:$R$105,"&gt;"&amp;ROUND(N$5*1440,0),Bookings!$E$6:$E$105,"&lt;&gt;Cancelled",Bookings!$P$6:$P$105,"OK"))</x:f>
      </x:c>
      <x:c r="O14" s="16" t="str">
        <x:f>IF($A14="","",COUNTIFS(Bookings!$B$6:$B$105,$A14,Bookings!$Q$6:$Q$105,"&lt;"&amp;ROUND((O$5+1)*1440,0),Bookings!$R$6:$R$105,"&gt;"&amp;ROUND(O$5*1440,0),Bookings!$E$6:$E$105,"&lt;&gt;Cancelled",Bookings!$P$6:$P$105,"OK"))</x:f>
      </x:c>
    </x:row>
    <x:row r="15" ht="23" customHeight="1">
      <x:c r="A15" s="1" t="str">
        <x:f>IF(Fleet!A15="","",Fleet!A15)</x:f>
      </x:c>
      <x:c r="B15" s="16" t="str">
        <x:f>IF($A15="","",COUNTIFS(Bookings!$B$6:$B$105,$A15,Bookings!$Q$6:$Q$105,"&lt;"&amp;ROUND((B$5+1)*1440,0),Bookings!$R$6:$R$105,"&gt;"&amp;ROUND(B$5*1440,0),Bookings!$E$6:$E$105,"&lt;&gt;Cancelled",Bookings!$P$6:$P$105,"OK"))</x:f>
      </x:c>
      <x:c r="C15" s="16" t="str">
        <x:f>IF($A15="","",COUNTIFS(Bookings!$B$6:$B$105,$A15,Bookings!$Q$6:$Q$105,"&lt;"&amp;ROUND((C$5+1)*1440,0),Bookings!$R$6:$R$105,"&gt;"&amp;ROUND(C$5*1440,0),Bookings!$E$6:$E$105,"&lt;&gt;Cancelled",Bookings!$P$6:$P$105,"OK"))</x:f>
      </x:c>
      <x:c r="D15" s="16" t="str">
        <x:f>IF($A15="","",COUNTIFS(Bookings!$B$6:$B$105,$A15,Bookings!$Q$6:$Q$105,"&lt;"&amp;ROUND((D$5+1)*1440,0),Bookings!$R$6:$R$105,"&gt;"&amp;ROUND(D$5*1440,0),Bookings!$E$6:$E$105,"&lt;&gt;Cancelled",Bookings!$P$6:$P$105,"OK"))</x:f>
      </x:c>
      <x:c r="E15" s="16" t="str">
        <x:f>IF($A15="","",COUNTIFS(Bookings!$B$6:$B$105,$A15,Bookings!$Q$6:$Q$105,"&lt;"&amp;ROUND((E$5+1)*1440,0),Bookings!$R$6:$R$105,"&gt;"&amp;ROUND(E$5*1440,0),Bookings!$E$6:$E$105,"&lt;&gt;Cancelled",Bookings!$P$6:$P$105,"OK"))</x:f>
      </x:c>
      <x:c r="F15" s="16" t="str">
        <x:f>IF($A15="","",COUNTIFS(Bookings!$B$6:$B$105,$A15,Bookings!$Q$6:$Q$105,"&lt;"&amp;ROUND((F$5+1)*1440,0),Bookings!$R$6:$R$105,"&gt;"&amp;ROUND(F$5*1440,0),Bookings!$E$6:$E$105,"&lt;&gt;Cancelled",Bookings!$P$6:$P$105,"OK"))</x:f>
      </x:c>
      <x:c r="G15" s="16" t="str">
        <x:f>IF($A15="","",COUNTIFS(Bookings!$B$6:$B$105,$A15,Bookings!$Q$6:$Q$105,"&lt;"&amp;ROUND((G$5+1)*1440,0),Bookings!$R$6:$R$105,"&gt;"&amp;ROUND(G$5*1440,0),Bookings!$E$6:$E$105,"&lt;&gt;Cancelled",Bookings!$P$6:$P$105,"OK"))</x:f>
      </x:c>
      <x:c r="H15" s="16" t="str">
        <x:f>IF($A15="","",COUNTIFS(Bookings!$B$6:$B$105,$A15,Bookings!$Q$6:$Q$105,"&lt;"&amp;ROUND((H$5+1)*1440,0),Bookings!$R$6:$R$105,"&gt;"&amp;ROUND(H$5*1440,0),Bookings!$E$6:$E$105,"&lt;&gt;Cancelled",Bookings!$P$6:$P$105,"OK"))</x:f>
      </x:c>
      <x:c r="I15" s="16" t="str">
        <x:f>IF($A15="","",COUNTIFS(Bookings!$B$6:$B$105,$A15,Bookings!$Q$6:$Q$105,"&lt;"&amp;ROUND((I$5+1)*1440,0),Bookings!$R$6:$R$105,"&gt;"&amp;ROUND(I$5*1440,0),Bookings!$E$6:$E$105,"&lt;&gt;Cancelled",Bookings!$P$6:$P$105,"OK"))</x:f>
      </x:c>
      <x:c r="J15" s="16" t="str">
        <x:f>IF($A15="","",COUNTIFS(Bookings!$B$6:$B$105,$A15,Bookings!$Q$6:$Q$105,"&lt;"&amp;ROUND((J$5+1)*1440,0),Bookings!$R$6:$R$105,"&gt;"&amp;ROUND(J$5*1440,0),Bookings!$E$6:$E$105,"&lt;&gt;Cancelled",Bookings!$P$6:$P$105,"OK"))</x:f>
      </x:c>
      <x:c r="K15" s="16" t="str">
        <x:f>IF($A15="","",COUNTIFS(Bookings!$B$6:$B$105,$A15,Bookings!$Q$6:$Q$105,"&lt;"&amp;ROUND((K$5+1)*1440,0),Bookings!$R$6:$R$105,"&gt;"&amp;ROUND(K$5*1440,0),Bookings!$E$6:$E$105,"&lt;&gt;Cancelled",Bookings!$P$6:$P$105,"OK"))</x:f>
      </x:c>
      <x:c r="L15" s="16" t="str">
        <x:f>IF($A15="","",COUNTIFS(Bookings!$B$6:$B$105,$A15,Bookings!$Q$6:$Q$105,"&lt;"&amp;ROUND((L$5+1)*1440,0),Bookings!$R$6:$R$105,"&gt;"&amp;ROUND(L$5*1440,0),Bookings!$E$6:$E$105,"&lt;&gt;Cancelled",Bookings!$P$6:$P$105,"OK"))</x:f>
      </x:c>
      <x:c r="M15" s="16" t="str">
        <x:f>IF($A15="","",COUNTIFS(Bookings!$B$6:$B$105,$A15,Bookings!$Q$6:$Q$105,"&lt;"&amp;ROUND((M$5+1)*1440,0),Bookings!$R$6:$R$105,"&gt;"&amp;ROUND(M$5*1440,0),Bookings!$E$6:$E$105,"&lt;&gt;Cancelled",Bookings!$P$6:$P$105,"OK"))</x:f>
      </x:c>
      <x:c r="N15" s="16" t="str">
        <x:f>IF($A15="","",COUNTIFS(Bookings!$B$6:$B$105,$A15,Bookings!$Q$6:$Q$105,"&lt;"&amp;ROUND((N$5+1)*1440,0),Bookings!$R$6:$R$105,"&gt;"&amp;ROUND(N$5*1440,0),Bookings!$E$6:$E$105,"&lt;&gt;Cancelled",Bookings!$P$6:$P$105,"OK"))</x:f>
      </x:c>
      <x:c r="O15" s="16" t="str">
        <x:f>IF($A15="","",COUNTIFS(Bookings!$B$6:$B$105,$A15,Bookings!$Q$6:$Q$105,"&lt;"&amp;ROUND((O$5+1)*1440,0),Bookings!$R$6:$R$105,"&gt;"&amp;ROUND(O$5*1440,0),Bookings!$E$6:$E$105,"&lt;&gt;Cancelled",Bookings!$P$6:$P$105,"OK"))</x:f>
      </x:c>
    </x:row>
    <x:row r="16" ht="23" customHeight="1">
      <x:c r="A16" s="1" t="str">
        <x:f>IF(Fleet!A16="","",Fleet!A16)</x:f>
      </x:c>
      <x:c r="B16" s="16" t="str">
        <x:f>IF($A16="","",COUNTIFS(Bookings!$B$6:$B$105,$A16,Bookings!$Q$6:$Q$105,"&lt;"&amp;ROUND((B$5+1)*1440,0),Bookings!$R$6:$R$105,"&gt;"&amp;ROUND(B$5*1440,0),Bookings!$E$6:$E$105,"&lt;&gt;Cancelled",Bookings!$P$6:$P$105,"OK"))</x:f>
      </x:c>
      <x:c r="C16" s="16" t="str">
        <x:f>IF($A16="","",COUNTIFS(Bookings!$B$6:$B$105,$A16,Bookings!$Q$6:$Q$105,"&lt;"&amp;ROUND((C$5+1)*1440,0),Bookings!$R$6:$R$105,"&gt;"&amp;ROUND(C$5*1440,0),Bookings!$E$6:$E$105,"&lt;&gt;Cancelled",Bookings!$P$6:$P$105,"OK"))</x:f>
      </x:c>
      <x:c r="D16" s="16" t="str">
        <x:f>IF($A16="","",COUNTIFS(Bookings!$B$6:$B$105,$A16,Bookings!$Q$6:$Q$105,"&lt;"&amp;ROUND((D$5+1)*1440,0),Bookings!$R$6:$R$105,"&gt;"&amp;ROUND(D$5*1440,0),Bookings!$E$6:$E$105,"&lt;&gt;Cancelled",Bookings!$P$6:$P$105,"OK"))</x:f>
      </x:c>
      <x:c r="E16" s="16" t="str">
        <x:f>IF($A16="","",COUNTIFS(Bookings!$B$6:$B$105,$A16,Bookings!$Q$6:$Q$105,"&lt;"&amp;ROUND((E$5+1)*1440,0),Bookings!$R$6:$R$105,"&gt;"&amp;ROUND(E$5*1440,0),Bookings!$E$6:$E$105,"&lt;&gt;Cancelled",Bookings!$P$6:$P$105,"OK"))</x:f>
      </x:c>
      <x:c r="F16" s="16" t="str">
        <x:f>IF($A16="","",COUNTIFS(Bookings!$B$6:$B$105,$A16,Bookings!$Q$6:$Q$105,"&lt;"&amp;ROUND((F$5+1)*1440,0),Bookings!$R$6:$R$105,"&gt;"&amp;ROUND(F$5*1440,0),Bookings!$E$6:$E$105,"&lt;&gt;Cancelled",Bookings!$P$6:$P$105,"OK"))</x:f>
      </x:c>
      <x:c r="G16" s="16" t="str">
        <x:f>IF($A16="","",COUNTIFS(Bookings!$B$6:$B$105,$A16,Bookings!$Q$6:$Q$105,"&lt;"&amp;ROUND((G$5+1)*1440,0),Bookings!$R$6:$R$105,"&gt;"&amp;ROUND(G$5*1440,0),Bookings!$E$6:$E$105,"&lt;&gt;Cancelled",Bookings!$P$6:$P$105,"OK"))</x:f>
      </x:c>
      <x:c r="H16" s="16" t="str">
        <x:f>IF($A16="","",COUNTIFS(Bookings!$B$6:$B$105,$A16,Bookings!$Q$6:$Q$105,"&lt;"&amp;ROUND((H$5+1)*1440,0),Bookings!$R$6:$R$105,"&gt;"&amp;ROUND(H$5*1440,0),Bookings!$E$6:$E$105,"&lt;&gt;Cancelled",Bookings!$P$6:$P$105,"OK"))</x:f>
      </x:c>
      <x:c r="I16" s="16" t="str">
        <x:f>IF($A16="","",COUNTIFS(Bookings!$B$6:$B$105,$A16,Bookings!$Q$6:$Q$105,"&lt;"&amp;ROUND((I$5+1)*1440,0),Bookings!$R$6:$R$105,"&gt;"&amp;ROUND(I$5*1440,0),Bookings!$E$6:$E$105,"&lt;&gt;Cancelled",Bookings!$P$6:$P$105,"OK"))</x:f>
      </x:c>
      <x:c r="J16" s="16" t="str">
        <x:f>IF($A16="","",COUNTIFS(Bookings!$B$6:$B$105,$A16,Bookings!$Q$6:$Q$105,"&lt;"&amp;ROUND((J$5+1)*1440,0),Bookings!$R$6:$R$105,"&gt;"&amp;ROUND(J$5*1440,0),Bookings!$E$6:$E$105,"&lt;&gt;Cancelled",Bookings!$P$6:$P$105,"OK"))</x:f>
      </x:c>
      <x:c r="K16" s="16" t="str">
        <x:f>IF($A16="","",COUNTIFS(Bookings!$B$6:$B$105,$A16,Bookings!$Q$6:$Q$105,"&lt;"&amp;ROUND((K$5+1)*1440,0),Bookings!$R$6:$R$105,"&gt;"&amp;ROUND(K$5*1440,0),Bookings!$E$6:$E$105,"&lt;&gt;Cancelled",Bookings!$P$6:$P$105,"OK"))</x:f>
      </x:c>
      <x:c r="L16" s="16" t="str">
        <x:f>IF($A16="","",COUNTIFS(Bookings!$B$6:$B$105,$A16,Bookings!$Q$6:$Q$105,"&lt;"&amp;ROUND((L$5+1)*1440,0),Bookings!$R$6:$R$105,"&gt;"&amp;ROUND(L$5*1440,0),Bookings!$E$6:$E$105,"&lt;&gt;Cancelled",Bookings!$P$6:$P$105,"OK"))</x:f>
      </x:c>
      <x:c r="M16" s="16" t="str">
        <x:f>IF($A16="","",COUNTIFS(Bookings!$B$6:$B$105,$A16,Bookings!$Q$6:$Q$105,"&lt;"&amp;ROUND((M$5+1)*1440,0),Bookings!$R$6:$R$105,"&gt;"&amp;ROUND(M$5*1440,0),Bookings!$E$6:$E$105,"&lt;&gt;Cancelled",Bookings!$P$6:$P$105,"OK"))</x:f>
      </x:c>
      <x:c r="N16" s="16" t="str">
        <x:f>IF($A16="","",COUNTIFS(Bookings!$B$6:$B$105,$A16,Bookings!$Q$6:$Q$105,"&lt;"&amp;ROUND((N$5+1)*1440,0),Bookings!$R$6:$R$105,"&gt;"&amp;ROUND(N$5*1440,0),Bookings!$E$6:$E$105,"&lt;&gt;Cancelled",Bookings!$P$6:$P$105,"OK"))</x:f>
      </x:c>
      <x:c r="O16" s="16" t="str">
        <x:f>IF($A16="","",COUNTIFS(Bookings!$B$6:$B$105,$A16,Bookings!$Q$6:$Q$105,"&lt;"&amp;ROUND((O$5+1)*1440,0),Bookings!$R$6:$R$105,"&gt;"&amp;ROUND(O$5*1440,0),Bookings!$E$6:$E$105,"&lt;&gt;Cancelled",Bookings!$P$6:$P$105,"OK"))</x:f>
      </x:c>
    </x:row>
    <x:row r="17" ht="23" customHeight="1">
      <x:c r="A17" s="1" t="str">
        <x:f>IF(Fleet!A17="","",Fleet!A17)</x:f>
      </x:c>
      <x:c r="B17" s="16" t="str">
        <x:f>IF($A17="","",COUNTIFS(Bookings!$B$6:$B$105,$A17,Bookings!$Q$6:$Q$105,"&lt;"&amp;ROUND((B$5+1)*1440,0),Bookings!$R$6:$R$105,"&gt;"&amp;ROUND(B$5*1440,0),Bookings!$E$6:$E$105,"&lt;&gt;Cancelled",Bookings!$P$6:$P$105,"OK"))</x:f>
      </x:c>
      <x:c r="C17" s="16" t="str">
        <x:f>IF($A17="","",COUNTIFS(Bookings!$B$6:$B$105,$A17,Bookings!$Q$6:$Q$105,"&lt;"&amp;ROUND((C$5+1)*1440,0),Bookings!$R$6:$R$105,"&gt;"&amp;ROUND(C$5*1440,0),Bookings!$E$6:$E$105,"&lt;&gt;Cancelled",Bookings!$P$6:$P$105,"OK"))</x:f>
      </x:c>
      <x:c r="D17" s="16" t="str">
        <x:f>IF($A17="","",COUNTIFS(Bookings!$B$6:$B$105,$A17,Bookings!$Q$6:$Q$105,"&lt;"&amp;ROUND((D$5+1)*1440,0),Bookings!$R$6:$R$105,"&gt;"&amp;ROUND(D$5*1440,0),Bookings!$E$6:$E$105,"&lt;&gt;Cancelled",Bookings!$P$6:$P$105,"OK"))</x:f>
      </x:c>
      <x:c r="E17" s="16" t="str">
        <x:f>IF($A17="","",COUNTIFS(Bookings!$B$6:$B$105,$A17,Bookings!$Q$6:$Q$105,"&lt;"&amp;ROUND((E$5+1)*1440,0),Bookings!$R$6:$R$105,"&gt;"&amp;ROUND(E$5*1440,0),Bookings!$E$6:$E$105,"&lt;&gt;Cancelled",Bookings!$P$6:$P$105,"OK"))</x:f>
      </x:c>
      <x:c r="F17" s="16" t="str">
        <x:f>IF($A17="","",COUNTIFS(Bookings!$B$6:$B$105,$A17,Bookings!$Q$6:$Q$105,"&lt;"&amp;ROUND((F$5+1)*1440,0),Bookings!$R$6:$R$105,"&gt;"&amp;ROUND(F$5*1440,0),Bookings!$E$6:$E$105,"&lt;&gt;Cancelled",Bookings!$P$6:$P$105,"OK"))</x:f>
      </x:c>
      <x:c r="G17" s="16" t="str">
        <x:f>IF($A17="","",COUNTIFS(Bookings!$B$6:$B$105,$A17,Bookings!$Q$6:$Q$105,"&lt;"&amp;ROUND((G$5+1)*1440,0),Bookings!$R$6:$R$105,"&gt;"&amp;ROUND(G$5*1440,0),Bookings!$E$6:$E$105,"&lt;&gt;Cancelled",Bookings!$P$6:$P$105,"OK"))</x:f>
      </x:c>
      <x:c r="H17" s="16" t="str">
        <x:f>IF($A17="","",COUNTIFS(Bookings!$B$6:$B$105,$A17,Bookings!$Q$6:$Q$105,"&lt;"&amp;ROUND((H$5+1)*1440,0),Bookings!$R$6:$R$105,"&gt;"&amp;ROUND(H$5*1440,0),Bookings!$E$6:$E$105,"&lt;&gt;Cancelled",Bookings!$P$6:$P$105,"OK"))</x:f>
      </x:c>
      <x:c r="I17" s="16" t="str">
        <x:f>IF($A17="","",COUNTIFS(Bookings!$B$6:$B$105,$A17,Bookings!$Q$6:$Q$105,"&lt;"&amp;ROUND((I$5+1)*1440,0),Bookings!$R$6:$R$105,"&gt;"&amp;ROUND(I$5*1440,0),Bookings!$E$6:$E$105,"&lt;&gt;Cancelled",Bookings!$P$6:$P$105,"OK"))</x:f>
      </x:c>
      <x:c r="J17" s="16" t="str">
        <x:f>IF($A17="","",COUNTIFS(Bookings!$B$6:$B$105,$A17,Bookings!$Q$6:$Q$105,"&lt;"&amp;ROUND((J$5+1)*1440,0),Bookings!$R$6:$R$105,"&gt;"&amp;ROUND(J$5*1440,0),Bookings!$E$6:$E$105,"&lt;&gt;Cancelled",Bookings!$P$6:$P$105,"OK"))</x:f>
      </x:c>
      <x:c r="K17" s="16" t="str">
        <x:f>IF($A17="","",COUNTIFS(Bookings!$B$6:$B$105,$A17,Bookings!$Q$6:$Q$105,"&lt;"&amp;ROUND((K$5+1)*1440,0),Bookings!$R$6:$R$105,"&gt;"&amp;ROUND(K$5*1440,0),Bookings!$E$6:$E$105,"&lt;&gt;Cancelled",Bookings!$P$6:$P$105,"OK"))</x:f>
      </x:c>
      <x:c r="L17" s="16" t="str">
        <x:f>IF($A17="","",COUNTIFS(Bookings!$B$6:$B$105,$A17,Bookings!$Q$6:$Q$105,"&lt;"&amp;ROUND((L$5+1)*1440,0),Bookings!$R$6:$R$105,"&gt;"&amp;ROUND(L$5*1440,0),Bookings!$E$6:$E$105,"&lt;&gt;Cancelled",Bookings!$P$6:$P$105,"OK"))</x:f>
      </x:c>
      <x:c r="M17" s="16" t="str">
        <x:f>IF($A17="","",COUNTIFS(Bookings!$B$6:$B$105,$A17,Bookings!$Q$6:$Q$105,"&lt;"&amp;ROUND((M$5+1)*1440,0),Bookings!$R$6:$R$105,"&gt;"&amp;ROUND(M$5*1440,0),Bookings!$E$6:$E$105,"&lt;&gt;Cancelled",Bookings!$P$6:$P$105,"OK"))</x:f>
      </x:c>
      <x:c r="N17" s="16" t="str">
        <x:f>IF($A17="","",COUNTIFS(Bookings!$B$6:$B$105,$A17,Bookings!$Q$6:$Q$105,"&lt;"&amp;ROUND((N$5+1)*1440,0),Bookings!$R$6:$R$105,"&gt;"&amp;ROUND(N$5*1440,0),Bookings!$E$6:$E$105,"&lt;&gt;Cancelled",Bookings!$P$6:$P$105,"OK"))</x:f>
      </x:c>
      <x:c r="O17" s="16" t="str">
        <x:f>IF($A17="","",COUNTIFS(Bookings!$B$6:$B$105,$A17,Bookings!$Q$6:$Q$105,"&lt;"&amp;ROUND((O$5+1)*1440,0),Bookings!$R$6:$R$105,"&gt;"&amp;ROUND(O$5*1440,0),Bookings!$E$6:$E$105,"&lt;&gt;Cancelled",Bookings!$P$6:$P$105,"OK"))</x:f>
      </x:c>
    </x:row>
    <x:row r="18" ht="23" customHeight="1">
      <x:c r="A18" s="1" t="str">
        <x:f>IF(Fleet!A18="","",Fleet!A18)</x:f>
      </x:c>
      <x:c r="B18" s="16" t="str">
        <x:f>IF($A18="","",COUNTIFS(Bookings!$B$6:$B$105,$A18,Bookings!$Q$6:$Q$105,"&lt;"&amp;ROUND((B$5+1)*1440,0),Bookings!$R$6:$R$105,"&gt;"&amp;ROUND(B$5*1440,0),Bookings!$E$6:$E$105,"&lt;&gt;Cancelled",Bookings!$P$6:$P$105,"OK"))</x:f>
      </x:c>
      <x:c r="C18" s="16" t="str">
        <x:f>IF($A18="","",COUNTIFS(Bookings!$B$6:$B$105,$A18,Bookings!$Q$6:$Q$105,"&lt;"&amp;ROUND((C$5+1)*1440,0),Bookings!$R$6:$R$105,"&gt;"&amp;ROUND(C$5*1440,0),Bookings!$E$6:$E$105,"&lt;&gt;Cancelled",Bookings!$P$6:$P$105,"OK"))</x:f>
      </x:c>
      <x:c r="D18" s="16" t="str">
        <x:f>IF($A18="","",COUNTIFS(Bookings!$B$6:$B$105,$A18,Bookings!$Q$6:$Q$105,"&lt;"&amp;ROUND((D$5+1)*1440,0),Bookings!$R$6:$R$105,"&gt;"&amp;ROUND(D$5*1440,0),Bookings!$E$6:$E$105,"&lt;&gt;Cancelled",Bookings!$P$6:$P$105,"OK"))</x:f>
      </x:c>
      <x:c r="E18" s="16" t="str">
        <x:f>IF($A18="","",COUNTIFS(Bookings!$B$6:$B$105,$A18,Bookings!$Q$6:$Q$105,"&lt;"&amp;ROUND((E$5+1)*1440,0),Bookings!$R$6:$R$105,"&gt;"&amp;ROUND(E$5*1440,0),Bookings!$E$6:$E$105,"&lt;&gt;Cancelled",Bookings!$P$6:$P$105,"OK"))</x:f>
      </x:c>
      <x:c r="F18" s="16" t="str">
        <x:f>IF($A18="","",COUNTIFS(Bookings!$B$6:$B$105,$A18,Bookings!$Q$6:$Q$105,"&lt;"&amp;ROUND((F$5+1)*1440,0),Bookings!$R$6:$R$105,"&gt;"&amp;ROUND(F$5*1440,0),Bookings!$E$6:$E$105,"&lt;&gt;Cancelled",Bookings!$P$6:$P$105,"OK"))</x:f>
      </x:c>
      <x:c r="G18" s="16" t="str">
        <x:f>IF($A18="","",COUNTIFS(Bookings!$B$6:$B$105,$A18,Bookings!$Q$6:$Q$105,"&lt;"&amp;ROUND((G$5+1)*1440,0),Bookings!$R$6:$R$105,"&gt;"&amp;ROUND(G$5*1440,0),Bookings!$E$6:$E$105,"&lt;&gt;Cancelled",Bookings!$P$6:$P$105,"OK"))</x:f>
      </x:c>
      <x:c r="H18" s="16" t="str">
        <x:f>IF($A18="","",COUNTIFS(Bookings!$B$6:$B$105,$A18,Bookings!$Q$6:$Q$105,"&lt;"&amp;ROUND((H$5+1)*1440,0),Bookings!$R$6:$R$105,"&gt;"&amp;ROUND(H$5*1440,0),Bookings!$E$6:$E$105,"&lt;&gt;Cancelled",Bookings!$P$6:$P$105,"OK"))</x:f>
      </x:c>
      <x:c r="I18" s="16" t="str">
        <x:f>IF($A18="","",COUNTIFS(Bookings!$B$6:$B$105,$A18,Bookings!$Q$6:$Q$105,"&lt;"&amp;ROUND((I$5+1)*1440,0),Bookings!$R$6:$R$105,"&gt;"&amp;ROUND(I$5*1440,0),Bookings!$E$6:$E$105,"&lt;&gt;Cancelled",Bookings!$P$6:$P$105,"OK"))</x:f>
      </x:c>
      <x:c r="J18" s="16" t="str">
        <x:f>IF($A18="","",COUNTIFS(Bookings!$B$6:$B$105,$A18,Bookings!$Q$6:$Q$105,"&lt;"&amp;ROUND((J$5+1)*1440,0),Bookings!$R$6:$R$105,"&gt;"&amp;ROUND(J$5*1440,0),Bookings!$E$6:$E$105,"&lt;&gt;Cancelled",Bookings!$P$6:$P$105,"OK"))</x:f>
      </x:c>
      <x:c r="K18" s="16" t="str">
        <x:f>IF($A18="","",COUNTIFS(Bookings!$B$6:$B$105,$A18,Bookings!$Q$6:$Q$105,"&lt;"&amp;ROUND((K$5+1)*1440,0),Bookings!$R$6:$R$105,"&gt;"&amp;ROUND(K$5*1440,0),Bookings!$E$6:$E$105,"&lt;&gt;Cancelled",Bookings!$P$6:$P$105,"OK"))</x:f>
      </x:c>
      <x:c r="L18" s="16" t="str">
        <x:f>IF($A18="","",COUNTIFS(Bookings!$B$6:$B$105,$A18,Bookings!$Q$6:$Q$105,"&lt;"&amp;ROUND((L$5+1)*1440,0),Bookings!$R$6:$R$105,"&gt;"&amp;ROUND(L$5*1440,0),Bookings!$E$6:$E$105,"&lt;&gt;Cancelled",Bookings!$P$6:$P$105,"OK"))</x:f>
      </x:c>
      <x:c r="M18" s="16" t="str">
        <x:f>IF($A18="","",COUNTIFS(Bookings!$B$6:$B$105,$A18,Bookings!$Q$6:$Q$105,"&lt;"&amp;ROUND((M$5+1)*1440,0),Bookings!$R$6:$R$105,"&gt;"&amp;ROUND(M$5*1440,0),Bookings!$E$6:$E$105,"&lt;&gt;Cancelled",Bookings!$P$6:$P$105,"OK"))</x:f>
      </x:c>
      <x:c r="N18" s="16" t="str">
        <x:f>IF($A18="","",COUNTIFS(Bookings!$B$6:$B$105,$A18,Bookings!$Q$6:$Q$105,"&lt;"&amp;ROUND((N$5+1)*1440,0),Bookings!$R$6:$R$105,"&gt;"&amp;ROUND(N$5*1440,0),Bookings!$E$6:$E$105,"&lt;&gt;Cancelled",Bookings!$P$6:$P$105,"OK"))</x:f>
      </x:c>
      <x:c r="O18" s="16" t="str">
        <x:f>IF($A18="","",COUNTIFS(Bookings!$B$6:$B$105,$A18,Bookings!$Q$6:$Q$105,"&lt;"&amp;ROUND((O$5+1)*1440,0),Bookings!$R$6:$R$105,"&gt;"&amp;ROUND(O$5*1440,0),Bookings!$E$6:$E$105,"&lt;&gt;Cancelled",Bookings!$P$6:$P$105,"OK"))</x:f>
      </x:c>
    </x:row>
    <x:row r="19" ht="23" customHeight="1">
      <x:c r="A19" s="1" t="str">
        <x:f>IF(Fleet!A19="","",Fleet!A19)</x:f>
      </x:c>
      <x:c r="B19" s="16" t="str">
        <x:f>IF($A19="","",COUNTIFS(Bookings!$B$6:$B$105,$A19,Bookings!$Q$6:$Q$105,"&lt;"&amp;ROUND((B$5+1)*1440,0),Bookings!$R$6:$R$105,"&gt;"&amp;ROUND(B$5*1440,0),Bookings!$E$6:$E$105,"&lt;&gt;Cancelled",Bookings!$P$6:$P$105,"OK"))</x:f>
      </x:c>
      <x:c r="C19" s="16" t="str">
        <x:f>IF($A19="","",COUNTIFS(Bookings!$B$6:$B$105,$A19,Bookings!$Q$6:$Q$105,"&lt;"&amp;ROUND((C$5+1)*1440,0),Bookings!$R$6:$R$105,"&gt;"&amp;ROUND(C$5*1440,0),Bookings!$E$6:$E$105,"&lt;&gt;Cancelled",Bookings!$P$6:$P$105,"OK"))</x:f>
      </x:c>
      <x:c r="D19" s="16" t="str">
        <x:f>IF($A19="","",COUNTIFS(Bookings!$B$6:$B$105,$A19,Bookings!$Q$6:$Q$105,"&lt;"&amp;ROUND((D$5+1)*1440,0),Bookings!$R$6:$R$105,"&gt;"&amp;ROUND(D$5*1440,0),Bookings!$E$6:$E$105,"&lt;&gt;Cancelled",Bookings!$P$6:$P$105,"OK"))</x:f>
      </x:c>
      <x:c r="E19" s="16" t="str">
        <x:f>IF($A19="","",COUNTIFS(Bookings!$B$6:$B$105,$A19,Bookings!$Q$6:$Q$105,"&lt;"&amp;ROUND((E$5+1)*1440,0),Bookings!$R$6:$R$105,"&gt;"&amp;ROUND(E$5*1440,0),Bookings!$E$6:$E$105,"&lt;&gt;Cancelled",Bookings!$P$6:$P$105,"OK"))</x:f>
      </x:c>
      <x:c r="F19" s="16" t="str">
        <x:f>IF($A19="","",COUNTIFS(Bookings!$B$6:$B$105,$A19,Bookings!$Q$6:$Q$105,"&lt;"&amp;ROUND((F$5+1)*1440,0),Bookings!$R$6:$R$105,"&gt;"&amp;ROUND(F$5*1440,0),Bookings!$E$6:$E$105,"&lt;&gt;Cancelled",Bookings!$P$6:$P$105,"OK"))</x:f>
      </x:c>
      <x:c r="G19" s="16" t="str">
        <x:f>IF($A19="","",COUNTIFS(Bookings!$B$6:$B$105,$A19,Bookings!$Q$6:$Q$105,"&lt;"&amp;ROUND((G$5+1)*1440,0),Bookings!$R$6:$R$105,"&gt;"&amp;ROUND(G$5*1440,0),Bookings!$E$6:$E$105,"&lt;&gt;Cancelled",Bookings!$P$6:$P$105,"OK"))</x:f>
      </x:c>
      <x:c r="H19" s="16" t="str">
        <x:f>IF($A19="","",COUNTIFS(Bookings!$B$6:$B$105,$A19,Bookings!$Q$6:$Q$105,"&lt;"&amp;ROUND((H$5+1)*1440,0),Bookings!$R$6:$R$105,"&gt;"&amp;ROUND(H$5*1440,0),Bookings!$E$6:$E$105,"&lt;&gt;Cancelled",Bookings!$P$6:$P$105,"OK"))</x:f>
      </x:c>
      <x:c r="I19" s="16" t="str">
        <x:f>IF($A19="","",COUNTIFS(Bookings!$B$6:$B$105,$A19,Bookings!$Q$6:$Q$105,"&lt;"&amp;ROUND((I$5+1)*1440,0),Bookings!$R$6:$R$105,"&gt;"&amp;ROUND(I$5*1440,0),Bookings!$E$6:$E$105,"&lt;&gt;Cancelled",Bookings!$P$6:$P$105,"OK"))</x:f>
      </x:c>
      <x:c r="J19" s="16" t="str">
        <x:f>IF($A19="","",COUNTIFS(Bookings!$B$6:$B$105,$A19,Bookings!$Q$6:$Q$105,"&lt;"&amp;ROUND((J$5+1)*1440,0),Bookings!$R$6:$R$105,"&gt;"&amp;ROUND(J$5*1440,0),Bookings!$E$6:$E$105,"&lt;&gt;Cancelled",Bookings!$P$6:$P$105,"OK"))</x:f>
      </x:c>
      <x:c r="K19" s="16" t="str">
        <x:f>IF($A19="","",COUNTIFS(Bookings!$B$6:$B$105,$A19,Bookings!$Q$6:$Q$105,"&lt;"&amp;ROUND((K$5+1)*1440,0),Bookings!$R$6:$R$105,"&gt;"&amp;ROUND(K$5*1440,0),Bookings!$E$6:$E$105,"&lt;&gt;Cancelled",Bookings!$P$6:$P$105,"OK"))</x:f>
      </x:c>
      <x:c r="L19" s="16" t="str">
        <x:f>IF($A19="","",COUNTIFS(Bookings!$B$6:$B$105,$A19,Bookings!$Q$6:$Q$105,"&lt;"&amp;ROUND((L$5+1)*1440,0),Bookings!$R$6:$R$105,"&gt;"&amp;ROUND(L$5*1440,0),Bookings!$E$6:$E$105,"&lt;&gt;Cancelled",Bookings!$P$6:$P$105,"OK"))</x:f>
      </x:c>
      <x:c r="M19" s="16" t="str">
        <x:f>IF($A19="","",COUNTIFS(Bookings!$B$6:$B$105,$A19,Bookings!$Q$6:$Q$105,"&lt;"&amp;ROUND((M$5+1)*1440,0),Bookings!$R$6:$R$105,"&gt;"&amp;ROUND(M$5*1440,0),Bookings!$E$6:$E$105,"&lt;&gt;Cancelled",Bookings!$P$6:$P$105,"OK"))</x:f>
      </x:c>
      <x:c r="N19" s="16" t="str">
        <x:f>IF($A19="","",COUNTIFS(Bookings!$B$6:$B$105,$A19,Bookings!$Q$6:$Q$105,"&lt;"&amp;ROUND((N$5+1)*1440,0),Bookings!$R$6:$R$105,"&gt;"&amp;ROUND(N$5*1440,0),Bookings!$E$6:$E$105,"&lt;&gt;Cancelled",Bookings!$P$6:$P$105,"OK"))</x:f>
      </x:c>
      <x:c r="O19" s="16" t="str">
        <x:f>IF($A19="","",COUNTIFS(Bookings!$B$6:$B$105,$A19,Bookings!$Q$6:$Q$105,"&lt;"&amp;ROUND((O$5+1)*1440,0),Bookings!$R$6:$R$105,"&gt;"&amp;ROUND(O$5*1440,0),Bookings!$E$6:$E$105,"&lt;&gt;Cancelled",Bookings!$P$6:$P$105,"OK"))</x:f>
      </x:c>
    </x:row>
    <x:row r="20" ht="23" customHeight="1">
      <x:c r="A20" s="1" t="str">
        <x:f>IF(Fleet!A20="","",Fleet!A20)</x:f>
      </x:c>
      <x:c r="B20" s="16" t="str">
        <x:f>IF($A20="","",COUNTIFS(Bookings!$B$6:$B$105,$A20,Bookings!$Q$6:$Q$105,"&lt;"&amp;ROUND((B$5+1)*1440,0),Bookings!$R$6:$R$105,"&gt;"&amp;ROUND(B$5*1440,0),Bookings!$E$6:$E$105,"&lt;&gt;Cancelled",Bookings!$P$6:$P$105,"OK"))</x:f>
      </x:c>
      <x:c r="C20" s="16" t="str">
        <x:f>IF($A20="","",COUNTIFS(Bookings!$B$6:$B$105,$A20,Bookings!$Q$6:$Q$105,"&lt;"&amp;ROUND((C$5+1)*1440,0),Bookings!$R$6:$R$105,"&gt;"&amp;ROUND(C$5*1440,0),Bookings!$E$6:$E$105,"&lt;&gt;Cancelled",Bookings!$P$6:$P$105,"OK"))</x:f>
      </x:c>
      <x:c r="D20" s="16" t="str">
        <x:f>IF($A20="","",COUNTIFS(Bookings!$B$6:$B$105,$A20,Bookings!$Q$6:$Q$105,"&lt;"&amp;ROUND((D$5+1)*1440,0),Bookings!$R$6:$R$105,"&gt;"&amp;ROUND(D$5*1440,0),Bookings!$E$6:$E$105,"&lt;&gt;Cancelled",Bookings!$P$6:$P$105,"OK"))</x:f>
      </x:c>
      <x:c r="E20" s="16" t="str">
        <x:f>IF($A20="","",COUNTIFS(Bookings!$B$6:$B$105,$A20,Bookings!$Q$6:$Q$105,"&lt;"&amp;ROUND((E$5+1)*1440,0),Bookings!$R$6:$R$105,"&gt;"&amp;ROUND(E$5*1440,0),Bookings!$E$6:$E$105,"&lt;&gt;Cancelled",Bookings!$P$6:$P$105,"OK"))</x:f>
      </x:c>
      <x:c r="F20" s="16" t="str">
        <x:f>IF($A20="","",COUNTIFS(Bookings!$B$6:$B$105,$A20,Bookings!$Q$6:$Q$105,"&lt;"&amp;ROUND((F$5+1)*1440,0),Bookings!$R$6:$R$105,"&gt;"&amp;ROUND(F$5*1440,0),Bookings!$E$6:$E$105,"&lt;&gt;Cancelled",Bookings!$P$6:$P$105,"OK"))</x:f>
      </x:c>
      <x:c r="G20" s="16" t="str">
        <x:f>IF($A20="","",COUNTIFS(Bookings!$B$6:$B$105,$A20,Bookings!$Q$6:$Q$105,"&lt;"&amp;ROUND((G$5+1)*1440,0),Bookings!$R$6:$R$105,"&gt;"&amp;ROUND(G$5*1440,0),Bookings!$E$6:$E$105,"&lt;&gt;Cancelled",Bookings!$P$6:$P$105,"OK"))</x:f>
      </x:c>
      <x:c r="H20" s="16" t="str">
        <x:f>IF($A20="","",COUNTIFS(Bookings!$B$6:$B$105,$A20,Bookings!$Q$6:$Q$105,"&lt;"&amp;ROUND((H$5+1)*1440,0),Bookings!$R$6:$R$105,"&gt;"&amp;ROUND(H$5*1440,0),Bookings!$E$6:$E$105,"&lt;&gt;Cancelled",Bookings!$P$6:$P$105,"OK"))</x:f>
      </x:c>
      <x:c r="I20" s="16" t="str">
        <x:f>IF($A20="","",COUNTIFS(Bookings!$B$6:$B$105,$A20,Bookings!$Q$6:$Q$105,"&lt;"&amp;ROUND((I$5+1)*1440,0),Bookings!$R$6:$R$105,"&gt;"&amp;ROUND(I$5*1440,0),Bookings!$E$6:$E$105,"&lt;&gt;Cancelled",Bookings!$P$6:$P$105,"OK"))</x:f>
      </x:c>
      <x:c r="J20" s="16" t="str">
        <x:f>IF($A20="","",COUNTIFS(Bookings!$B$6:$B$105,$A20,Bookings!$Q$6:$Q$105,"&lt;"&amp;ROUND((J$5+1)*1440,0),Bookings!$R$6:$R$105,"&gt;"&amp;ROUND(J$5*1440,0),Bookings!$E$6:$E$105,"&lt;&gt;Cancelled",Bookings!$P$6:$P$105,"OK"))</x:f>
      </x:c>
      <x:c r="K20" s="16" t="str">
        <x:f>IF($A20="","",COUNTIFS(Bookings!$B$6:$B$105,$A20,Bookings!$Q$6:$Q$105,"&lt;"&amp;ROUND((K$5+1)*1440,0),Bookings!$R$6:$R$105,"&gt;"&amp;ROUND(K$5*1440,0),Bookings!$E$6:$E$105,"&lt;&gt;Cancelled",Bookings!$P$6:$P$105,"OK"))</x:f>
      </x:c>
      <x:c r="L20" s="16" t="str">
        <x:f>IF($A20="","",COUNTIFS(Bookings!$B$6:$B$105,$A20,Bookings!$Q$6:$Q$105,"&lt;"&amp;ROUND((L$5+1)*1440,0),Bookings!$R$6:$R$105,"&gt;"&amp;ROUND(L$5*1440,0),Bookings!$E$6:$E$105,"&lt;&gt;Cancelled",Bookings!$P$6:$P$105,"OK"))</x:f>
      </x:c>
      <x:c r="M20" s="16" t="str">
        <x:f>IF($A20="","",COUNTIFS(Bookings!$B$6:$B$105,$A20,Bookings!$Q$6:$Q$105,"&lt;"&amp;ROUND((M$5+1)*1440,0),Bookings!$R$6:$R$105,"&gt;"&amp;ROUND(M$5*1440,0),Bookings!$E$6:$E$105,"&lt;&gt;Cancelled",Bookings!$P$6:$P$105,"OK"))</x:f>
      </x:c>
      <x:c r="N20" s="16" t="str">
        <x:f>IF($A20="","",COUNTIFS(Bookings!$B$6:$B$105,$A20,Bookings!$Q$6:$Q$105,"&lt;"&amp;ROUND((N$5+1)*1440,0),Bookings!$R$6:$R$105,"&gt;"&amp;ROUND(N$5*1440,0),Bookings!$E$6:$E$105,"&lt;&gt;Cancelled",Bookings!$P$6:$P$105,"OK"))</x:f>
      </x:c>
      <x:c r="O20" s="16" t="str">
        <x:f>IF($A20="","",COUNTIFS(Bookings!$B$6:$B$105,$A20,Bookings!$Q$6:$Q$105,"&lt;"&amp;ROUND((O$5+1)*1440,0),Bookings!$R$6:$R$105,"&gt;"&amp;ROUND(O$5*1440,0),Bookings!$E$6:$E$105,"&lt;&gt;Cancelled",Bookings!$P$6:$P$105,"OK"))</x:f>
      </x:c>
    </x:row>
    <x:row r="21" ht="23" customHeight="1">
      <x:c r="A21" s="1" t="str">
        <x:f>IF(Fleet!A21="","",Fleet!A21)</x:f>
      </x:c>
      <x:c r="B21" s="16" t="str">
        <x:f>IF($A21="","",COUNTIFS(Bookings!$B$6:$B$105,$A21,Bookings!$Q$6:$Q$105,"&lt;"&amp;ROUND((B$5+1)*1440,0),Bookings!$R$6:$R$105,"&gt;"&amp;ROUND(B$5*1440,0),Bookings!$E$6:$E$105,"&lt;&gt;Cancelled",Bookings!$P$6:$P$105,"OK"))</x:f>
      </x:c>
      <x:c r="C21" s="16" t="str">
        <x:f>IF($A21="","",COUNTIFS(Bookings!$B$6:$B$105,$A21,Bookings!$Q$6:$Q$105,"&lt;"&amp;ROUND((C$5+1)*1440,0),Bookings!$R$6:$R$105,"&gt;"&amp;ROUND(C$5*1440,0),Bookings!$E$6:$E$105,"&lt;&gt;Cancelled",Bookings!$P$6:$P$105,"OK"))</x:f>
      </x:c>
      <x:c r="D21" s="16" t="str">
        <x:f>IF($A21="","",COUNTIFS(Bookings!$B$6:$B$105,$A21,Bookings!$Q$6:$Q$105,"&lt;"&amp;ROUND((D$5+1)*1440,0),Bookings!$R$6:$R$105,"&gt;"&amp;ROUND(D$5*1440,0),Bookings!$E$6:$E$105,"&lt;&gt;Cancelled",Bookings!$P$6:$P$105,"OK"))</x:f>
      </x:c>
      <x:c r="E21" s="16" t="str">
        <x:f>IF($A21="","",COUNTIFS(Bookings!$B$6:$B$105,$A21,Bookings!$Q$6:$Q$105,"&lt;"&amp;ROUND((E$5+1)*1440,0),Bookings!$R$6:$R$105,"&gt;"&amp;ROUND(E$5*1440,0),Bookings!$E$6:$E$105,"&lt;&gt;Cancelled",Bookings!$P$6:$P$105,"OK"))</x:f>
      </x:c>
      <x:c r="F21" s="16" t="str">
        <x:f>IF($A21="","",COUNTIFS(Bookings!$B$6:$B$105,$A21,Bookings!$Q$6:$Q$105,"&lt;"&amp;ROUND((F$5+1)*1440,0),Bookings!$R$6:$R$105,"&gt;"&amp;ROUND(F$5*1440,0),Bookings!$E$6:$E$105,"&lt;&gt;Cancelled",Bookings!$P$6:$P$105,"OK"))</x:f>
      </x:c>
      <x:c r="G21" s="16" t="str">
        <x:f>IF($A21="","",COUNTIFS(Bookings!$B$6:$B$105,$A21,Bookings!$Q$6:$Q$105,"&lt;"&amp;ROUND((G$5+1)*1440,0),Bookings!$R$6:$R$105,"&gt;"&amp;ROUND(G$5*1440,0),Bookings!$E$6:$E$105,"&lt;&gt;Cancelled",Bookings!$P$6:$P$105,"OK"))</x:f>
      </x:c>
      <x:c r="H21" s="16" t="str">
        <x:f>IF($A21="","",COUNTIFS(Bookings!$B$6:$B$105,$A21,Bookings!$Q$6:$Q$105,"&lt;"&amp;ROUND((H$5+1)*1440,0),Bookings!$R$6:$R$105,"&gt;"&amp;ROUND(H$5*1440,0),Bookings!$E$6:$E$105,"&lt;&gt;Cancelled",Bookings!$P$6:$P$105,"OK"))</x:f>
      </x:c>
      <x:c r="I21" s="16" t="str">
        <x:f>IF($A21="","",COUNTIFS(Bookings!$B$6:$B$105,$A21,Bookings!$Q$6:$Q$105,"&lt;"&amp;ROUND((I$5+1)*1440,0),Bookings!$R$6:$R$105,"&gt;"&amp;ROUND(I$5*1440,0),Bookings!$E$6:$E$105,"&lt;&gt;Cancelled",Bookings!$P$6:$P$105,"OK"))</x:f>
      </x:c>
      <x:c r="J21" s="16" t="str">
        <x:f>IF($A21="","",COUNTIFS(Bookings!$B$6:$B$105,$A21,Bookings!$Q$6:$Q$105,"&lt;"&amp;ROUND((J$5+1)*1440,0),Bookings!$R$6:$R$105,"&gt;"&amp;ROUND(J$5*1440,0),Bookings!$E$6:$E$105,"&lt;&gt;Cancelled",Bookings!$P$6:$P$105,"OK"))</x:f>
      </x:c>
      <x:c r="K21" s="16" t="str">
        <x:f>IF($A21="","",COUNTIFS(Bookings!$B$6:$B$105,$A21,Bookings!$Q$6:$Q$105,"&lt;"&amp;ROUND((K$5+1)*1440,0),Bookings!$R$6:$R$105,"&gt;"&amp;ROUND(K$5*1440,0),Bookings!$E$6:$E$105,"&lt;&gt;Cancelled",Bookings!$P$6:$P$105,"OK"))</x:f>
      </x:c>
      <x:c r="L21" s="16" t="str">
        <x:f>IF($A21="","",COUNTIFS(Bookings!$B$6:$B$105,$A21,Bookings!$Q$6:$Q$105,"&lt;"&amp;ROUND((L$5+1)*1440,0),Bookings!$R$6:$R$105,"&gt;"&amp;ROUND(L$5*1440,0),Bookings!$E$6:$E$105,"&lt;&gt;Cancelled",Bookings!$P$6:$P$105,"OK"))</x:f>
      </x:c>
      <x:c r="M21" s="16" t="str">
        <x:f>IF($A21="","",COUNTIFS(Bookings!$B$6:$B$105,$A21,Bookings!$Q$6:$Q$105,"&lt;"&amp;ROUND((M$5+1)*1440,0),Bookings!$R$6:$R$105,"&gt;"&amp;ROUND(M$5*1440,0),Bookings!$E$6:$E$105,"&lt;&gt;Cancelled",Bookings!$P$6:$P$105,"OK"))</x:f>
      </x:c>
      <x:c r="N21" s="16" t="str">
        <x:f>IF($A21="","",COUNTIFS(Bookings!$B$6:$B$105,$A21,Bookings!$Q$6:$Q$105,"&lt;"&amp;ROUND((N$5+1)*1440,0),Bookings!$R$6:$R$105,"&gt;"&amp;ROUND(N$5*1440,0),Bookings!$E$6:$E$105,"&lt;&gt;Cancelled",Bookings!$P$6:$P$105,"OK"))</x:f>
      </x:c>
      <x:c r="O21" s="16" t="str">
        <x:f>IF($A21="","",COUNTIFS(Bookings!$B$6:$B$105,$A21,Bookings!$Q$6:$Q$105,"&lt;"&amp;ROUND((O$5+1)*1440,0),Bookings!$R$6:$R$105,"&gt;"&amp;ROUND(O$5*1440,0),Bookings!$E$6:$E$105,"&lt;&gt;Cancelled",Bookings!$P$6:$P$105,"OK"))</x:f>
      </x:c>
    </x:row>
    <x:row r="22" ht="23" customHeight="1">
      <x:c r="A22" s="1" t="str">
        <x:f>IF(Fleet!A22="","",Fleet!A22)</x:f>
      </x:c>
      <x:c r="B22" s="16" t="str">
        <x:f>IF($A22="","",COUNTIFS(Bookings!$B$6:$B$105,$A22,Bookings!$Q$6:$Q$105,"&lt;"&amp;ROUND((B$5+1)*1440,0),Bookings!$R$6:$R$105,"&gt;"&amp;ROUND(B$5*1440,0),Bookings!$E$6:$E$105,"&lt;&gt;Cancelled",Bookings!$P$6:$P$105,"OK"))</x:f>
      </x:c>
      <x:c r="C22" s="16" t="str">
        <x:f>IF($A22="","",COUNTIFS(Bookings!$B$6:$B$105,$A22,Bookings!$Q$6:$Q$105,"&lt;"&amp;ROUND((C$5+1)*1440,0),Bookings!$R$6:$R$105,"&gt;"&amp;ROUND(C$5*1440,0),Bookings!$E$6:$E$105,"&lt;&gt;Cancelled",Bookings!$P$6:$P$105,"OK"))</x:f>
      </x:c>
      <x:c r="D22" s="16" t="str">
        <x:f>IF($A22="","",COUNTIFS(Bookings!$B$6:$B$105,$A22,Bookings!$Q$6:$Q$105,"&lt;"&amp;ROUND((D$5+1)*1440,0),Bookings!$R$6:$R$105,"&gt;"&amp;ROUND(D$5*1440,0),Bookings!$E$6:$E$105,"&lt;&gt;Cancelled",Bookings!$P$6:$P$105,"OK"))</x:f>
      </x:c>
      <x:c r="E22" s="16" t="str">
        <x:f>IF($A22="","",COUNTIFS(Bookings!$B$6:$B$105,$A22,Bookings!$Q$6:$Q$105,"&lt;"&amp;ROUND((E$5+1)*1440,0),Bookings!$R$6:$R$105,"&gt;"&amp;ROUND(E$5*1440,0),Bookings!$E$6:$E$105,"&lt;&gt;Cancelled",Bookings!$P$6:$P$105,"OK"))</x:f>
      </x:c>
      <x:c r="F22" s="16" t="str">
        <x:f>IF($A22="","",COUNTIFS(Bookings!$B$6:$B$105,$A22,Bookings!$Q$6:$Q$105,"&lt;"&amp;ROUND((F$5+1)*1440,0),Bookings!$R$6:$R$105,"&gt;"&amp;ROUND(F$5*1440,0),Bookings!$E$6:$E$105,"&lt;&gt;Cancelled",Bookings!$P$6:$P$105,"OK"))</x:f>
      </x:c>
      <x:c r="G22" s="16" t="str">
        <x:f>IF($A22="","",COUNTIFS(Bookings!$B$6:$B$105,$A22,Bookings!$Q$6:$Q$105,"&lt;"&amp;ROUND((G$5+1)*1440,0),Bookings!$R$6:$R$105,"&gt;"&amp;ROUND(G$5*1440,0),Bookings!$E$6:$E$105,"&lt;&gt;Cancelled",Bookings!$P$6:$P$105,"OK"))</x:f>
      </x:c>
      <x:c r="H22" s="16" t="str">
        <x:f>IF($A22="","",COUNTIFS(Bookings!$B$6:$B$105,$A22,Bookings!$Q$6:$Q$105,"&lt;"&amp;ROUND((H$5+1)*1440,0),Bookings!$R$6:$R$105,"&gt;"&amp;ROUND(H$5*1440,0),Bookings!$E$6:$E$105,"&lt;&gt;Cancelled",Bookings!$P$6:$P$105,"OK"))</x:f>
      </x:c>
      <x:c r="I22" s="16" t="str">
        <x:f>IF($A22="","",COUNTIFS(Bookings!$B$6:$B$105,$A22,Bookings!$Q$6:$Q$105,"&lt;"&amp;ROUND((I$5+1)*1440,0),Bookings!$R$6:$R$105,"&gt;"&amp;ROUND(I$5*1440,0),Bookings!$E$6:$E$105,"&lt;&gt;Cancelled",Bookings!$P$6:$P$105,"OK"))</x:f>
      </x:c>
      <x:c r="J22" s="16" t="str">
        <x:f>IF($A22="","",COUNTIFS(Bookings!$B$6:$B$105,$A22,Bookings!$Q$6:$Q$105,"&lt;"&amp;ROUND((J$5+1)*1440,0),Bookings!$R$6:$R$105,"&gt;"&amp;ROUND(J$5*1440,0),Bookings!$E$6:$E$105,"&lt;&gt;Cancelled",Bookings!$P$6:$P$105,"OK"))</x:f>
      </x:c>
      <x:c r="K22" s="16" t="str">
        <x:f>IF($A22="","",COUNTIFS(Bookings!$B$6:$B$105,$A22,Bookings!$Q$6:$Q$105,"&lt;"&amp;ROUND((K$5+1)*1440,0),Bookings!$R$6:$R$105,"&gt;"&amp;ROUND(K$5*1440,0),Bookings!$E$6:$E$105,"&lt;&gt;Cancelled",Bookings!$P$6:$P$105,"OK"))</x:f>
      </x:c>
      <x:c r="L22" s="16" t="str">
        <x:f>IF($A22="","",COUNTIFS(Bookings!$B$6:$B$105,$A22,Bookings!$Q$6:$Q$105,"&lt;"&amp;ROUND((L$5+1)*1440,0),Bookings!$R$6:$R$105,"&gt;"&amp;ROUND(L$5*1440,0),Bookings!$E$6:$E$105,"&lt;&gt;Cancelled",Bookings!$P$6:$P$105,"OK"))</x:f>
      </x:c>
      <x:c r="M22" s="16" t="str">
        <x:f>IF($A22="","",COUNTIFS(Bookings!$B$6:$B$105,$A22,Bookings!$Q$6:$Q$105,"&lt;"&amp;ROUND((M$5+1)*1440,0),Bookings!$R$6:$R$105,"&gt;"&amp;ROUND(M$5*1440,0),Bookings!$E$6:$E$105,"&lt;&gt;Cancelled",Bookings!$P$6:$P$105,"OK"))</x:f>
      </x:c>
      <x:c r="N22" s="16" t="str">
        <x:f>IF($A22="","",COUNTIFS(Bookings!$B$6:$B$105,$A22,Bookings!$Q$6:$Q$105,"&lt;"&amp;ROUND((N$5+1)*1440,0),Bookings!$R$6:$R$105,"&gt;"&amp;ROUND(N$5*1440,0),Bookings!$E$6:$E$105,"&lt;&gt;Cancelled",Bookings!$P$6:$P$105,"OK"))</x:f>
      </x:c>
      <x:c r="O22" s="16" t="str">
        <x:f>IF($A22="","",COUNTIFS(Bookings!$B$6:$B$105,$A22,Bookings!$Q$6:$Q$105,"&lt;"&amp;ROUND((O$5+1)*1440,0),Bookings!$R$6:$R$105,"&gt;"&amp;ROUND(O$5*1440,0),Bookings!$E$6:$E$105,"&lt;&gt;Cancelled",Bookings!$P$6:$P$105,"OK"))</x:f>
      </x:c>
    </x:row>
    <x:row r="23" ht="23" customHeight="1">
      <x:c r="A23" s="1" t="str">
        <x:f>IF(Fleet!A23="","",Fleet!A23)</x:f>
      </x:c>
      <x:c r="B23" s="16" t="str">
        <x:f>IF($A23="","",COUNTIFS(Bookings!$B$6:$B$105,$A23,Bookings!$Q$6:$Q$105,"&lt;"&amp;ROUND((B$5+1)*1440,0),Bookings!$R$6:$R$105,"&gt;"&amp;ROUND(B$5*1440,0),Bookings!$E$6:$E$105,"&lt;&gt;Cancelled",Bookings!$P$6:$P$105,"OK"))</x:f>
      </x:c>
      <x:c r="C23" s="16" t="str">
        <x:f>IF($A23="","",COUNTIFS(Bookings!$B$6:$B$105,$A23,Bookings!$Q$6:$Q$105,"&lt;"&amp;ROUND((C$5+1)*1440,0),Bookings!$R$6:$R$105,"&gt;"&amp;ROUND(C$5*1440,0),Bookings!$E$6:$E$105,"&lt;&gt;Cancelled",Bookings!$P$6:$P$105,"OK"))</x:f>
      </x:c>
      <x:c r="D23" s="16" t="str">
        <x:f>IF($A23="","",COUNTIFS(Bookings!$B$6:$B$105,$A23,Bookings!$Q$6:$Q$105,"&lt;"&amp;ROUND((D$5+1)*1440,0),Bookings!$R$6:$R$105,"&gt;"&amp;ROUND(D$5*1440,0),Bookings!$E$6:$E$105,"&lt;&gt;Cancelled",Bookings!$P$6:$P$105,"OK"))</x:f>
      </x:c>
      <x:c r="E23" s="16" t="str">
        <x:f>IF($A23="","",COUNTIFS(Bookings!$B$6:$B$105,$A23,Bookings!$Q$6:$Q$105,"&lt;"&amp;ROUND((E$5+1)*1440,0),Bookings!$R$6:$R$105,"&gt;"&amp;ROUND(E$5*1440,0),Bookings!$E$6:$E$105,"&lt;&gt;Cancelled",Bookings!$P$6:$P$105,"OK"))</x:f>
      </x:c>
      <x:c r="F23" s="16" t="str">
        <x:f>IF($A23="","",COUNTIFS(Bookings!$B$6:$B$105,$A23,Bookings!$Q$6:$Q$105,"&lt;"&amp;ROUND((F$5+1)*1440,0),Bookings!$R$6:$R$105,"&gt;"&amp;ROUND(F$5*1440,0),Bookings!$E$6:$E$105,"&lt;&gt;Cancelled",Bookings!$P$6:$P$105,"OK"))</x:f>
      </x:c>
      <x:c r="G23" s="16" t="str">
        <x:f>IF($A23="","",COUNTIFS(Bookings!$B$6:$B$105,$A23,Bookings!$Q$6:$Q$105,"&lt;"&amp;ROUND((G$5+1)*1440,0),Bookings!$R$6:$R$105,"&gt;"&amp;ROUND(G$5*1440,0),Bookings!$E$6:$E$105,"&lt;&gt;Cancelled",Bookings!$P$6:$P$105,"OK"))</x:f>
      </x:c>
      <x:c r="H23" s="16" t="str">
        <x:f>IF($A23="","",COUNTIFS(Bookings!$B$6:$B$105,$A23,Bookings!$Q$6:$Q$105,"&lt;"&amp;ROUND((H$5+1)*1440,0),Bookings!$R$6:$R$105,"&gt;"&amp;ROUND(H$5*1440,0),Bookings!$E$6:$E$105,"&lt;&gt;Cancelled",Bookings!$P$6:$P$105,"OK"))</x:f>
      </x:c>
      <x:c r="I23" s="16" t="str">
        <x:f>IF($A23="","",COUNTIFS(Bookings!$B$6:$B$105,$A23,Bookings!$Q$6:$Q$105,"&lt;"&amp;ROUND((I$5+1)*1440,0),Bookings!$R$6:$R$105,"&gt;"&amp;ROUND(I$5*1440,0),Bookings!$E$6:$E$105,"&lt;&gt;Cancelled",Bookings!$P$6:$P$105,"OK"))</x:f>
      </x:c>
      <x:c r="J23" s="16" t="str">
        <x:f>IF($A23="","",COUNTIFS(Bookings!$B$6:$B$105,$A23,Bookings!$Q$6:$Q$105,"&lt;"&amp;ROUND((J$5+1)*1440,0),Bookings!$R$6:$R$105,"&gt;"&amp;ROUND(J$5*1440,0),Bookings!$E$6:$E$105,"&lt;&gt;Cancelled",Bookings!$P$6:$P$105,"OK"))</x:f>
      </x:c>
      <x:c r="K23" s="16" t="str">
        <x:f>IF($A23="","",COUNTIFS(Bookings!$B$6:$B$105,$A23,Bookings!$Q$6:$Q$105,"&lt;"&amp;ROUND((K$5+1)*1440,0),Bookings!$R$6:$R$105,"&gt;"&amp;ROUND(K$5*1440,0),Bookings!$E$6:$E$105,"&lt;&gt;Cancelled",Bookings!$P$6:$P$105,"OK"))</x:f>
      </x:c>
      <x:c r="L23" s="16" t="str">
        <x:f>IF($A23="","",COUNTIFS(Bookings!$B$6:$B$105,$A23,Bookings!$Q$6:$Q$105,"&lt;"&amp;ROUND((L$5+1)*1440,0),Bookings!$R$6:$R$105,"&gt;"&amp;ROUND(L$5*1440,0),Bookings!$E$6:$E$105,"&lt;&gt;Cancelled",Bookings!$P$6:$P$105,"OK"))</x:f>
      </x:c>
      <x:c r="M23" s="16" t="str">
        <x:f>IF($A23="","",COUNTIFS(Bookings!$B$6:$B$105,$A23,Bookings!$Q$6:$Q$105,"&lt;"&amp;ROUND((M$5+1)*1440,0),Bookings!$R$6:$R$105,"&gt;"&amp;ROUND(M$5*1440,0),Bookings!$E$6:$E$105,"&lt;&gt;Cancelled",Bookings!$P$6:$P$105,"OK"))</x:f>
      </x:c>
      <x:c r="N23" s="16" t="str">
        <x:f>IF($A23="","",COUNTIFS(Bookings!$B$6:$B$105,$A23,Bookings!$Q$6:$Q$105,"&lt;"&amp;ROUND((N$5+1)*1440,0),Bookings!$R$6:$R$105,"&gt;"&amp;ROUND(N$5*1440,0),Bookings!$E$6:$E$105,"&lt;&gt;Cancelled",Bookings!$P$6:$P$105,"OK"))</x:f>
      </x:c>
      <x:c r="O23" s="16" t="str">
        <x:f>IF($A23="","",COUNTIFS(Bookings!$B$6:$B$105,$A23,Bookings!$Q$6:$Q$105,"&lt;"&amp;ROUND((O$5+1)*1440,0),Bookings!$R$6:$R$105,"&gt;"&amp;ROUND(O$5*1440,0),Bookings!$E$6:$E$105,"&lt;&gt;Cancelled",Bookings!$P$6:$P$105,"OK"))</x:f>
      </x:c>
    </x:row>
    <x:row r="24" ht="23" customHeight="1">
      <x:c r="A24" s="1" t="str">
        <x:f>IF(Fleet!A24="","",Fleet!A24)</x:f>
      </x:c>
      <x:c r="B24" s="16" t="str">
        <x:f>IF($A24="","",COUNTIFS(Bookings!$B$6:$B$105,$A24,Bookings!$Q$6:$Q$105,"&lt;"&amp;ROUND((B$5+1)*1440,0),Bookings!$R$6:$R$105,"&gt;"&amp;ROUND(B$5*1440,0),Bookings!$E$6:$E$105,"&lt;&gt;Cancelled",Bookings!$P$6:$P$105,"OK"))</x:f>
      </x:c>
      <x:c r="C24" s="16" t="str">
        <x:f>IF($A24="","",COUNTIFS(Bookings!$B$6:$B$105,$A24,Bookings!$Q$6:$Q$105,"&lt;"&amp;ROUND((C$5+1)*1440,0),Bookings!$R$6:$R$105,"&gt;"&amp;ROUND(C$5*1440,0),Bookings!$E$6:$E$105,"&lt;&gt;Cancelled",Bookings!$P$6:$P$105,"OK"))</x:f>
      </x:c>
      <x:c r="D24" s="16" t="str">
        <x:f>IF($A24="","",COUNTIFS(Bookings!$B$6:$B$105,$A24,Bookings!$Q$6:$Q$105,"&lt;"&amp;ROUND((D$5+1)*1440,0),Bookings!$R$6:$R$105,"&gt;"&amp;ROUND(D$5*1440,0),Bookings!$E$6:$E$105,"&lt;&gt;Cancelled",Bookings!$P$6:$P$105,"OK"))</x:f>
      </x:c>
      <x:c r="E24" s="16" t="str">
        <x:f>IF($A24="","",COUNTIFS(Bookings!$B$6:$B$105,$A24,Bookings!$Q$6:$Q$105,"&lt;"&amp;ROUND((E$5+1)*1440,0),Bookings!$R$6:$R$105,"&gt;"&amp;ROUND(E$5*1440,0),Bookings!$E$6:$E$105,"&lt;&gt;Cancelled",Bookings!$P$6:$P$105,"OK"))</x:f>
      </x:c>
      <x:c r="F24" s="16" t="str">
        <x:f>IF($A24="","",COUNTIFS(Bookings!$B$6:$B$105,$A24,Bookings!$Q$6:$Q$105,"&lt;"&amp;ROUND((F$5+1)*1440,0),Bookings!$R$6:$R$105,"&gt;"&amp;ROUND(F$5*1440,0),Bookings!$E$6:$E$105,"&lt;&gt;Cancelled",Bookings!$P$6:$P$105,"OK"))</x:f>
      </x:c>
      <x:c r="G24" s="16" t="str">
        <x:f>IF($A24="","",COUNTIFS(Bookings!$B$6:$B$105,$A24,Bookings!$Q$6:$Q$105,"&lt;"&amp;ROUND((G$5+1)*1440,0),Bookings!$R$6:$R$105,"&gt;"&amp;ROUND(G$5*1440,0),Bookings!$E$6:$E$105,"&lt;&gt;Cancelled",Bookings!$P$6:$P$105,"OK"))</x:f>
      </x:c>
      <x:c r="H24" s="16" t="str">
        <x:f>IF($A24="","",COUNTIFS(Bookings!$B$6:$B$105,$A24,Bookings!$Q$6:$Q$105,"&lt;"&amp;ROUND((H$5+1)*1440,0),Bookings!$R$6:$R$105,"&gt;"&amp;ROUND(H$5*1440,0),Bookings!$E$6:$E$105,"&lt;&gt;Cancelled",Bookings!$P$6:$P$105,"OK"))</x:f>
      </x:c>
      <x:c r="I24" s="16" t="str">
        <x:f>IF($A24="","",COUNTIFS(Bookings!$B$6:$B$105,$A24,Bookings!$Q$6:$Q$105,"&lt;"&amp;ROUND((I$5+1)*1440,0),Bookings!$R$6:$R$105,"&gt;"&amp;ROUND(I$5*1440,0),Bookings!$E$6:$E$105,"&lt;&gt;Cancelled",Bookings!$P$6:$P$105,"OK"))</x:f>
      </x:c>
      <x:c r="J24" s="16" t="str">
        <x:f>IF($A24="","",COUNTIFS(Bookings!$B$6:$B$105,$A24,Bookings!$Q$6:$Q$105,"&lt;"&amp;ROUND((J$5+1)*1440,0),Bookings!$R$6:$R$105,"&gt;"&amp;ROUND(J$5*1440,0),Bookings!$E$6:$E$105,"&lt;&gt;Cancelled",Bookings!$P$6:$P$105,"OK"))</x:f>
      </x:c>
      <x:c r="K24" s="16" t="str">
        <x:f>IF($A24="","",COUNTIFS(Bookings!$B$6:$B$105,$A24,Bookings!$Q$6:$Q$105,"&lt;"&amp;ROUND((K$5+1)*1440,0),Bookings!$R$6:$R$105,"&gt;"&amp;ROUND(K$5*1440,0),Bookings!$E$6:$E$105,"&lt;&gt;Cancelled",Bookings!$P$6:$P$105,"OK"))</x:f>
      </x:c>
      <x:c r="L24" s="16" t="str">
        <x:f>IF($A24="","",COUNTIFS(Bookings!$B$6:$B$105,$A24,Bookings!$Q$6:$Q$105,"&lt;"&amp;ROUND((L$5+1)*1440,0),Bookings!$R$6:$R$105,"&gt;"&amp;ROUND(L$5*1440,0),Bookings!$E$6:$E$105,"&lt;&gt;Cancelled",Bookings!$P$6:$P$105,"OK"))</x:f>
      </x:c>
      <x:c r="M24" s="16" t="str">
        <x:f>IF($A24="","",COUNTIFS(Bookings!$B$6:$B$105,$A24,Bookings!$Q$6:$Q$105,"&lt;"&amp;ROUND((M$5+1)*1440,0),Bookings!$R$6:$R$105,"&gt;"&amp;ROUND(M$5*1440,0),Bookings!$E$6:$E$105,"&lt;&gt;Cancelled",Bookings!$P$6:$P$105,"OK"))</x:f>
      </x:c>
      <x:c r="N24" s="16" t="str">
        <x:f>IF($A24="","",COUNTIFS(Bookings!$B$6:$B$105,$A24,Bookings!$Q$6:$Q$105,"&lt;"&amp;ROUND((N$5+1)*1440,0),Bookings!$R$6:$R$105,"&gt;"&amp;ROUND(N$5*1440,0),Bookings!$E$6:$E$105,"&lt;&gt;Cancelled",Bookings!$P$6:$P$105,"OK"))</x:f>
      </x:c>
      <x:c r="O24" s="16" t="str">
        <x:f>IF($A24="","",COUNTIFS(Bookings!$B$6:$B$105,$A24,Bookings!$Q$6:$Q$105,"&lt;"&amp;ROUND((O$5+1)*1440,0),Bookings!$R$6:$R$105,"&gt;"&amp;ROUND(O$5*1440,0),Bookings!$E$6:$E$105,"&lt;&gt;Cancelled",Bookings!$P$6:$P$105,"OK"))</x:f>
      </x:c>
    </x:row>
    <x:row r="25" ht="23" customHeight="1">
      <x:c r="A25" s="1" t="str">
        <x:f>IF(Fleet!A25="","",Fleet!A25)</x:f>
      </x:c>
      <x:c r="B25" s="16" t="str">
        <x:f>IF($A25="","",COUNTIFS(Bookings!$B$6:$B$105,$A25,Bookings!$Q$6:$Q$105,"&lt;"&amp;ROUND((B$5+1)*1440,0),Bookings!$R$6:$R$105,"&gt;"&amp;ROUND(B$5*1440,0),Bookings!$E$6:$E$105,"&lt;&gt;Cancelled",Bookings!$P$6:$P$105,"OK"))</x:f>
      </x:c>
      <x:c r="C25" s="16" t="str">
        <x:f>IF($A25="","",COUNTIFS(Bookings!$B$6:$B$105,$A25,Bookings!$Q$6:$Q$105,"&lt;"&amp;ROUND((C$5+1)*1440,0),Bookings!$R$6:$R$105,"&gt;"&amp;ROUND(C$5*1440,0),Bookings!$E$6:$E$105,"&lt;&gt;Cancelled",Bookings!$P$6:$P$105,"OK"))</x:f>
      </x:c>
      <x:c r="D25" s="16" t="str">
        <x:f>IF($A25="","",COUNTIFS(Bookings!$B$6:$B$105,$A25,Bookings!$Q$6:$Q$105,"&lt;"&amp;ROUND((D$5+1)*1440,0),Bookings!$R$6:$R$105,"&gt;"&amp;ROUND(D$5*1440,0),Bookings!$E$6:$E$105,"&lt;&gt;Cancelled",Bookings!$P$6:$P$105,"OK"))</x:f>
      </x:c>
      <x:c r="E25" s="16" t="str">
        <x:f>IF($A25="","",COUNTIFS(Bookings!$B$6:$B$105,$A25,Bookings!$Q$6:$Q$105,"&lt;"&amp;ROUND((E$5+1)*1440,0),Bookings!$R$6:$R$105,"&gt;"&amp;ROUND(E$5*1440,0),Bookings!$E$6:$E$105,"&lt;&gt;Cancelled",Bookings!$P$6:$P$105,"OK"))</x:f>
      </x:c>
      <x:c r="F25" s="16" t="str">
        <x:f>IF($A25="","",COUNTIFS(Bookings!$B$6:$B$105,$A25,Bookings!$Q$6:$Q$105,"&lt;"&amp;ROUND((F$5+1)*1440,0),Bookings!$R$6:$R$105,"&gt;"&amp;ROUND(F$5*1440,0),Bookings!$E$6:$E$105,"&lt;&gt;Cancelled",Bookings!$P$6:$P$105,"OK"))</x:f>
      </x:c>
      <x:c r="G25" s="16" t="str">
        <x:f>IF($A25="","",COUNTIFS(Bookings!$B$6:$B$105,$A25,Bookings!$Q$6:$Q$105,"&lt;"&amp;ROUND((G$5+1)*1440,0),Bookings!$R$6:$R$105,"&gt;"&amp;ROUND(G$5*1440,0),Bookings!$E$6:$E$105,"&lt;&gt;Cancelled",Bookings!$P$6:$P$105,"OK"))</x:f>
      </x:c>
      <x:c r="H25" s="16" t="str">
        <x:f>IF($A25="","",COUNTIFS(Bookings!$B$6:$B$105,$A25,Bookings!$Q$6:$Q$105,"&lt;"&amp;ROUND((H$5+1)*1440,0),Bookings!$R$6:$R$105,"&gt;"&amp;ROUND(H$5*1440,0),Bookings!$E$6:$E$105,"&lt;&gt;Cancelled",Bookings!$P$6:$P$105,"OK"))</x:f>
      </x:c>
      <x:c r="I25" s="16" t="str">
        <x:f>IF($A25="","",COUNTIFS(Bookings!$B$6:$B$105,$A25,Bookings!$Q$6:$Q$105,"&lt;"&amp;ROUND((I$5+1)*1440,0),Bookings!$R$6:$R$105,"&gt;"&amp;ROUND(I$5*1440,0),Bookings!$E$6:$E$105,"&lt;&gt;Cancelled",Bookings!$P$6:$P$105,"OK"))</x:f>
      </x:c>
      <x:c r="J25" s="16" t="str">
        <x:f>IF($A25="","",COUNTIFS(Bookings!$B$6:$B$105,$A25,Bookings!$Q$6:$Q$105,"&lt;"&amp;ROUND((J$5+1)*1440,0),Bookings!$R$6:$R$105,"&gt;"&amp;ROUND(J$5*1440,0),Bookings!$E$6:$E$105,"&lt;&gt;Cancelled",Bookings!$P$6:$P$105,"OK"))</x:f>
      </x:c>
      <x:c r="K25" s="16" t="str">
        <x:f>IF($A25="","",COUNTIFS(Bookings!$B$6:$B$105,$A25,Bookings!$Q$6:$Q$105,"&lt;"&amp;ROUND((K$5+1)*1440,0),Bookings!$R$6:$R$105,"&gt;"&amp;ROUND(K$5*1440,0),Bookings!$E$6:$E$105,"&lt;&gt;Cancelled",Bookings!$P$6:$P$105,"OK"))</x:f>
      </x:c>
      <x:c r="L25" s="16" t="str">
        <x:f>IF($A25="","",COUNTIFS(Bookings!$B$6:$B$105,$A25,Bookings!$Q$6:$Q$105,"&lt;"&amp;ROUND((L$5+1)*1440,0),Bookings!$R$6:$R$105,"&gt;"&amp;ROUND(L$5*1440,0),Bookings!$E$6:$E$105,"&lt;&gt;Cancelled",Bookings!$P$6:$P$105,"OK"))</x:f>
      </x:c>
      <x:c r="M25" s="16" t="str">
        <x:f>IF($A25="","",COUNTIFS(Bookings!$B$6:$B$105,$A25,Bookings!$Q$6:$Q$105,"&lt;"&amp;ROUND((M$5+1)*1440,0),Bookings!$R$6:$R$105,"&gt;"&amp;ROUND(M$5*1440,0),Bookings!$E$6:$E$105,"&lt;&gt;Cancelled",Bookings!$P$6:$P$105,"OK"))</x:f>
      </x:c>
      <x:c r="N25" s="16" t="str">
        <x:f>IF($A25="","",COUNTIFS(Bookings!$B$6:$B$105,$A25,Bookings!$Q$6:$Q$105,"&lt;"&amp;ROUND((N$5+1)*1440,0),Bookings!$R$6:$R$105,"&gt;"&amp;ROUND(N$5*1440,0),Bookings!$E$6:$E$105,"&lt;&gt;Cancelled",Bookings!$P$6:$P$105,"OK"))</x:f>
      </x:c>
      <x:c r="O25" s="16" t="str">
        <x:f>IF($A25="","",COUNTIFS(Bookings!$B$6:$B$105,$A25,Bookings!$Q$6:$Q$105,"&lt;"&amp;ROUND((O$5+1)*1440,0),Bookings!$R$6:$R$105,"&gt;"&amp;ROUND(O$5*1440,0),Bookings!$E$6:$E$105,"&lt;&gt;Cancelled",Bookings!$P$6:$P$105,"OK"))</x:f>
      </x:c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</x:sheetData>
  <x:conditionalFormatting sqref="B6:O25">
    <x:cfRule type="cellIs" dxfId="2" priority="1" operator="greater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3" hidden="0" customWidth="1"/>
    <x:col min="4" max="4" width="23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23" hidden="0" customWidth="1"/>
    <x:col min="15" max="15" width="16" hidden="0" customWidth="1"/>
    <x:col min="16" max="16" width="25" hidden="0" customWidth="1"/>
    <x:col min="17" max="17" width="16" hidden="0" customWidth="1"/>
    <x:col min="18" max="18" width="16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23" customHeight="1">
      <x:c r="A2" s="2" t="str">
        <x:v>Bookings and maintenance blocks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 ht="23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34" customHeight="1">
      <x:c r="A5" s="5" t="str">
        <x:v>Booking ID</x:v>
      </x:c>
      <x:c r="B5" s="5" t="str">
        <x:v>Vehicle ID</x:v>
      </x:c>
      <x:c r="C5" s="5" t="str">
        <x:v>Pickup</x:v>
      </x:c>
      <x:c r="D5" s="5" t="str">
        <x:v>Return</x:v>
      </x:c>
      <x:c r="E5" s="5" t="str">
        <x:v>Status</x:v>
      </x:c>
      <x:c r="F5" s="5" t="str">
        <x:v>Daily rate</x:v>
      </x:c>
      <x:c r="G5" s="5" t="str">
        <x:v>Extras</x:v>
      </x:c>
      <x:c r="H5" s="5" t="str">
        <x:v>Discount</x:v>
      </x:c>
      <x:c r="I5" s="5" t="str">
        <x:v>Buffer hours</x:v>
      </x:c>
      <x:c r="J5" s="5" t="str">
        <x:v>Billed days</x:v>
      </x:c>
      <x:c r="K5" s="5" t="str">
        <x:v>Charge</x:v>
      </x:c>
      <x:c r="L5" s="5" t="str">
        <x:v>Rental paid</x:v>
      </x:c>
      <x:c r="M5" s="5" t="str">
        <x:v>Balance</x:v>
      </x:c>
      <x:c r="N5" s="5" t="str">
        <x:v>Available from</x:v>
      </x:c>
      <x:c r="O5" s="5" t="str">
        <x:v>Overlap count</x:v>
      </x:c>
      <x:c r="P5" s="5" t="str">
        <x:v>Input check</x:v>
      </x:c>
      <x:c r="Q5" s="5" t="str">
        <x:v>Start minute</x:v>
      </x:c>
      <x:c r="R5" s="5" t="str">
        <x:v>End minute</x:v>
      </x:c>
    </x:row>
    <x:row r="6" ht="23" customHeight="1">
      <x:c r="A6" s="8" t="str">
        <x:v>B-001</x:v>
      </x:c>
      <x:c r="B6" s="8" t="str">
        <x:v>CAR-01</x:v>
      </x:c>
      <x:c r="C6" s="9" t="n">
        <x:v>46296.41666666667</x:v>
      </x:c>
      <x:c r="D6" s="9" t="n">
        <x:v>46298.41666666667</x:v>
      </x:c>
      <x:c r="E6" s="8" t="str">
        <x:v>Confirmed</x:v>
      </x:c>
      <x:c r="F6" s="11" t="n">
        <x:v>55</x:v>
      </x:c>
      <x:c r="G6" s="11" t="n">
        <x:v>15</x:v>
      </x:c>
      <x:c r="H6" s="11" t="n">
        <x:v>0</x:v>
      </x:c>
      <x:c r="I6" s="8" t="n">
        <x:v>2</x:v>
      </x:c>
      <x:c r="J6" s="1" t="n">
        <x:f>IF(P6&lt;&gt;"OK","",IF(OR(E6="Cancelled",E6="Maintenance"),0,ROUNDUP((ROUND(D6*1440,0)-Q6)/1440,0)))</x:f>
        <x:v>2</x:v>
      </x:c>
      <x:c r="K6" s="6" t="n">
        <x:f>IF(P6&lt;&gt;"OK","",IF(OR(E6="Cancelled",E6="Maintenance"),0,MAX(0,J6*F6+G6-H6)))</x:f>
        <x:v>125</x:v>
      </x:c>
      <x:c r="L6" s="6" t="n">
        <x:f>IF(P6&lt;&gt;"OK","",SUMIFS(Payments!$E$6:$E$205,Payments!$B$6:$B$205,A6,Payments!$D$6:$D$205,"Rental",Payments!$G$6:$G$205,"OK"))</x:f>
        <x:v>50</x:v>
      </x:c>
      <x:c r="M6" s="6" t="n">
        <x:f>IF(P6&lt;&gt;"OK","",K6-L6)</x:f>
        <x:v>75</x:v>
      </x:c>
      <x:c r="N6" s="10" t="n">
        <x:f>IF(P6&lt;&gt;"OK","",R6/1440)</x:f>
        <x:v>46298.5</x:v>
      </x:c>
      <x:c r="O6" s="1" t="n">
        <x:f>IF(P6&lt;&gt;"OK","",IF(E6="Cancelled",0,COUNTIFS($B$6:$B$105,B6,$Q$6:$Q$105,"&lt;"&amp;R6,$R$6:$R$105,"&gt;"&amp;Q6,$E$6:$E$105,"&lt;&gt;Cancelled",$P$6:$P$105,"OK")-1))</x:f>
        <x:v>0</x:v>
      </x:c>
      <x:c r="P6" s="1" t="str">
        <x:f>IF(A6="",IF(COUNTA(B6:I6)&gt;0,"Missing booking ID",""),IF(COUNTIF($A$6:$A$105,A6)&lt;&gt;1,"Duplicate booking ID",IF(COUNTIF(Fleet!$A$6:$A$25,B6)&lt;&gt;1,"Unknown/duplicate vehicle",IF(AND(OR(E6="Confirmed",E6="Out"),COUNTIFS(Fleet!$A$6:$A$25,B6,Fleet!$E$6:$E$25,"Yes")&lt;&gt;1),"Inactive vehicle",IF(OR(NOT(ISNUMBER(C6)),NOT(ISNUMBER(D6)),ROUND(D6*1440,0)&lt;=ROUND(C6*1440,0)),"Check dates",IF(OR(COUNT(F6:I6)&lt;&gt;4,MIN(F6:I6)&lt;0),"Check amounts/buffer",IF(OR(E6="Confirmed",E6="Out",E6="Returned",E6="Cancelled",E6="Maintenance"),"OK","Check status")))))))</x:f>
        <x:v>OK</x:v>
      </x:c>
      <x:c r="Q6" s="1" t="n">
        <x:f>IF(P6&lt;&gt;"OK","",ROUND(C6*1440,0))</x:f>
        <x:v>66666840</x:v>
      </x:c>
      <x:c r="R6" s="1" t="n">
        <x:f>IF(P6&lt;&gt;"OK","",ROUND(D6*1440,0)+ROUND(I6*60,0))</x:f>
        <x:v>66669840</x:v>
      </x:c>
    </x:row>
    <x:row r="7" ht="23" customHeight="1">
      <x:c r="A7" s="8" t="str">
        <x:v>B-002</x:v>
      </x:c>
      <x:c r="B7" s="8" t="str">
        <x:v>CAR-01</x:v>
      </x:c>
      <x:c r="C7" s="9" t="n">
        <x:v>46298.5</x:v>
      </x:c>
      <x:c r="D7" s="9" t="n">
        <x:v>46300.5</x:v>
      </x:c>
      <x:c r="E7" s="8" t="str">
        <x:v>Confirmed</x:v>
      </x:c>
      <x:c r="F7" s="11" t="n">
        <x:v>55</x:v>
      </x:c>
      <x:c r="G7" s="11" t="n">
        <x:v>0</x:v>
      </x:c>
      <x:c r="H7" s="11" t="n">
        <x:v>0</x:v>
      </x:c>
      <x:c r="I7" s="8" t="n">
        <x:v>2</x:v>
      </x:c>
      <x:c r="J7" s="1" t="n">
        <x:f>IF(P7&lt;&gt;"OK","",IF(OR(E7="Cancelled",E7="Maintenance"),0,ROUNDUP((ROUND(D7*1440,0)-Q7)/1440,0)))</x:f>
        <x:v>2</x:v>
      </x:c>
      <x:c r="K7" s="6" t="n">
        <x:f>IF(P7&lt;&gt;"OK","",IF(OR(E7="Cancelled",E7="Maintenance"),0,MAX(0,J7*F7+G7-H7)))</x:f>
        <x:v>110</x:v>
      </x:c>
      <x:c r="L7" s="6" t="n">
        <x:f>IF(P7&lt;&gt;"OK","",SUMIFS(Payments!$E$6:$E$205,Payments!$B$6:$B$205,A7,Payments!$D$6:$D$205,"Rental",Payments!$G$6:$G$205,"OK"))</x:f>
        <x:v>0</x:v>
      </x:c>
      <x:c r="M7" s="6" t="n">
        <x:f>IF(P7&lt;&gt;"OK","",K7-L7)</x:f>
        <x:v>110</x:v>
      </x:c>
      <x:c r="N7" s="10" t="n">
        <x:f>IF(P7&lt;&gt;"OK","",R7/1440)</x:f>
        <x:v>46300.583333333336</x:v>
      </x:c>
      <x:c r="O7" s="1" t="n">
        <x:f>IF(P7&lt;&gt;"OK","",IF(E7="Cancelled",0,COUNTIFS($B$6:$B$105,B7,$Q$6:$Q$105,"&lt;"&amp;R7,$R$6:$R$105,"&gt;"&amp;Q7,$E$6:$E$105,"&lt;&gt;Cancelled",$P$6:$P$105,"OK")-1))</x:f>
        <x:v>0</x:v>
      </x:c>
      <x:c r="P7" s="1" t="str">
        <x:f>IF(A7="",IF(COUNTA(B7:I7)&gt;0,"Missing booking ID",""),IF(COUNTIF($A$6:$A$105,A7)&lt;&gt;1,"Duplicate booking ID",IF(COUNTIF(Fleet!$A$6:$A$25,B7)&lt;&gt;1,"Unknown/duplicate vehicle",IF(AND(OR(E7="Confirmed",E7="Out"),COUNTIFS(Fleet!$A$6:$A$25,B7,Fleet!$E$6:$E$25,"Yes")&lt;&gt;1),"Inactive vehicle",IF(OR(NOT(ISNUMBER(C7)),NOT(ISNUMBER(D7)),ROUND(D7*1440,0)&lt;=ROUND(C7*1440,0)),"Check dates",IF(OR(COUNT(F7:I7)&lt;&gt;4,MIN(F7:I7)&lt;0),"Check amounts/buffer",IF(OR(E7="Confirmed",E7="Out",E7="Returned",E7="Cancelled",E7="Maintenance"),"OK","Check status")))))))</x:f>
        <x:v>OK</x:v>
      </x:c>
      <x:c r="Q7" s="1" t="n">
        <x:f>IF(P7&lt;&gt;"OK","",ROUND(C7*1440,0))</x:f>
        <x:v>66669840</x:v>
      </x:c>
      <x:c r="R7" s="1" t="n">
        <x:f>IF(P7&lt;&gt;"OK","",ROUND(D7*1440,0)+ROUND(I7*60,0))</x:f>
        <x:v>66672840</x:v>
      </x:c>
    </x:row>
    <x:row r="8" ht="23" customHeight="1">
      <x:c r="A8" s="8" t="str">
        <x:v>B-003</x:v>
      </x:c>
      <x:c r="B8" s="8" t="str">
        <x:v>CAR-02</x:v>
      </x:c>
      <x:c r="C8" s="9" t="n">
        <x:v>46297.375</x:v>
      </x:c>
      <x:c r="D8" s="9" t="n">
        <x:v>46299.375</x:v>
      </x:c>
      <x:c r="E8" s="8" t="str">
        <x:v>Confirmed</x:v>
      </x:c>
      <x:c r="F8" s="11" t="n">
        <x:v>65</x:v>
      </x:c>
      <x:c r="G8" s="11" t="n">
        <x:v>10</x:v>
      </x:c>
      <x:c r="H8" s="11" t="n">
        <x:v>0</x:v>
      </x:c>
      <x:c r="I8" s="8" t="n">
        <x:v>1</x:v>
      </x:c>
      <x:c r="J8" s="1" t="n">
        <x:f>IF(P8&lt;&gt;"OK","",IF(OR(E8="Cancelled",E8="Maintenance"),0,ROUNDUP((ROUND(D8*1440,0)-Q8)/1440,0)))</x:f>
        <x:v>2</x:v>
      </x:c>
      <x:c r="K8" s="6" t="n">
        <x:f>IF(P8&lt;&gt;"OK","",IF(OR(E8="Cancelled",E8="Maintenance"),0,MAX(0,J8*F8+G8-H8)))</x:f>
        <x:v>140</x:v>
      </x:c>
      <x:c r="L8" s="6" t="n">
        <x:f>IF(P8&lt;&gt;"OK","",SUMIFS(Payments!$E$6:$E$205,Payments!$B$6:$B$205,A8,Payments!$D$6:$D$205,"Rental",Payments!$G$6:$G$205,"OK"))</x:f>
        <x:v>140</x:v>
      </x:c>
      <x:c r="M8" s="6" t="n">
        <x:f>IF(P8&lt;&gt;"OK","",K8-L8)</x:f>
        <x:v>0</x:v>
      </x:c>
      <x:c r="N8" s="10" t="n">
        <x:f>IF(P8&lt;&gt;"OK","",R8/1440)</x:f>
        <x:v>46299.416666666664</x:v>
      </x:c>
      <x:c r="O8" s="1" t="n">
        <x:f>IF(P8&lt;&gt;"OK","",IF(E8="Cancelled",0,COUNTIFS($B$6:$B$105,B8,$Q$6:$Q$105,"&lt;"&amp;R8,$R$6:$R$105,"&gt;"&amp;Q8,$E$6:$E$105,"&lt;&gt;Cancelled",$P$6:$P$105,"OK")-1))</x:f>
        <x:v>0</x:v>
      </x:c>
      <x:c r="P8" s="1" t="str">
        <x:f>IF(A8="",IF(COUNTA(B8:I8)&gt;0,"Missing booking ID",""),IF(COUNTIF($A$6:$A$105,A8)&lt;&gt;1,"Duplicate booking ID",IF(COUNTIF(Fleet!$A$6:$A$25,B8)&lt;&gt;1,"Unknown/duplicate vehicle",IF(AND(OR(E8="Confirmed",E8="Out"),COUNTIFS(Fleet!$A$6:$A$25,B8,Fleet!$E$6:$E$25,"Yes")&lt;&gt;1),"Inactive vehicle",IF(OR(NOT(ISNUMBER(C8)),NOT(ISNUMBER(D8)),ROUND(D8*1440,0)&lt;=ROUND(C8*1440,0)),"Check dates",IF(OR(COUNT(F8:I8)&lt;&gt;4,MIN(F8:I8)&lt;0),"Check amounts/buffer",IF(OR(E8="Confirmed",E8="Out",E8="Returned",E8="Cancelled",E8="Maintenance"),"OK","Check status")))))))</x:f>
        <x:v>OK</x:v>
      </x:c>
      <x:c r="Q8" s="1" t="n">
        <x:f>IF(P8&lt;&gt;"OK","",ROUND(C8*1440,0))</x:f>
        <x:v>66668220</x:v>
      </x:c>
      <x:c r="R8" s="1" t="n">
        <x:f>IF(P8&lt;&gt;"OK","",ROUND(D8*1440,0)+ROUND(I8*60,0))</x:f>
        <x:v>66671160</x:v>
      </x:c>
    </x:row>
    <x:row r="9" ht="23" customHeight="1">
      <x:c r="A9" s="8" t="str">
        <x:v>B-004</x:v>
      </x:c>
      <x:c r="B9" s="8" t="str">
        <x:v>CAR-03</x:v>
      </x:c>
      <x:c r="C9" s="9" t="n">
        <x:v>46298.33333333333</x:v>
      </x:c>
      <x:c r="D9" s="9" t="n">
        <x:v>46299.75</x:v>
      </x:c>
      <x:c r="E9" s="8" t="str">
        <x:v>Maintenance</x:v>
      </x:c>
      <x:c r="F9" s="11" t="n">
        <x:v>0</x:v>
      </x:c>
      <x:c r="G9" s="11" t="n">
        <x:v>0</x:v>
      </x:c>
      <x:c r="H9" s="11" t="n">
        <x:v>0</x:v>
      </x:c>
      <x:c r="I9" s="8" t="n">
        <x:v>0</x:v>
      </x:c>
      <x:c r="J9" s="1" t="n">
        <x:f>IF(P9&lt;&gt;"OK","",IF(OR(E9="Cancelled",E9="Maintenance"),0,ROUNDUP((ROUND(D9*1440,0)-Q9)/1440,0)))</x:f>
        <x:v>0</x:v>
      </x:c>
      <x:c r="K9" s="6" t="n">
        <x:f>IF(P9&lt;&gt;"OK","",IF(OR(E9="Cancelled",E9="Maintenance"),0,MAX(0,J9*F9+G9-H9)))</x:f>
        <x:v>0</x:v>
      </x:c>
      <x:c r="L9" s="6" t="n">
        <x:f>IF(P9&lt;&gt;"OK","",SUMIFS(Payments!$E$6:$E$205,Payments!$B$6:$B$205,A9,Payments!$D$6:$D$205,"Rental",Payments!$G$6:$G$205,"OK"))</x:f>
        <x:v>0</x:v>
      </x:c>
      <x:c r="M9" s="6" t="n">
        <x:f>IF(P9&lt;&gt;"OK","",K9-L9)</x:f>
        <x:v>0</x:v>
      </x:c>
      <x:c r="N9" s="10" t="n">
        <x:f>IF(P9&lt;&gt;"OK","",R9/1440)</x:f>
        <x:v>46299.75</x:v>
      </x:c>
      <x:c r="O9" s="1" t="n">
        <x:f>IF(P9&lt;&gt;"OK","",IF(E9="Cancelled",0,COUNTIFS($B$6:$B$105,B9,$Q$6:$Q$105,"&lt;"&amp;R9,$R$6:$R$105,"&gt;"&amp;Q9,$E$6:$E$105,"&lt;&gt;Cancelled",$P$6:$P$105,"OK")-1))</x:f>
        <x:v>0</x:v>
      </x:c>
      <x:c r="P9" s="1" t="str">
        <x:f>IF(A9="",IF(COUNTA(B9:I9)&gt;0,"Missing booking ID",""),IF(COUNTIF($A$6:$A$105,A9)&lt;&gt;1,"Duplicate booking ID",IF(COUNTIF(Fleet!$A$6:$A$25,B9)&lt;&gt;1,"Unknown/duplicate vehicle",IF(AND(OR(E9="Confirmed",E9="Out"),COUNTIFS(Fleet!$A$6:$A$25,B9,Fleet!$E$6:$E$25,"Yes")&lt;&gt;1),"Inactive vehicle",IF(OR(NOT(ISNUMBER(C9)),NOT(ISNUMBER(D9)),ROUND(D9*1440,0)&lt;=ROUND(C9*1440,0)),"Check dates",IF(OR(COUNT(F9:I9)&lt;&gt;4,MIN(F9:I9)&lt;0),"Check amounts/buffer",IF(OR(E9="Confirmed",E9="Out",E9="Returned",E9="Cancelled",E9="Maintenance"),"OK","Check status")))))))</x:f>
        <x:v>OK</x:v>
      </x:c>
      <x:c r="Q9" s="1" t="n">
        <x:f>IF(P9&lt;&gt;"OK","",ROUND(C9*1440,0))</x:f>
        <x:v>66669600</x:v>
      </x:c>
      <x:c r="R9" s="1" t="n">
        <x:f>IF(P9&lt;&gt;"OK","",ROUND(D9*1440,0)+ROUND(I9*60,0))</x:f>
        <x:v>66671640</x:v>
      </x:c>
    </x:row>
    <x:row r="10" ht="23" customHeight="1">
      <x:c r="A10" s="8" t="str">
        <x:v>B-005</x:v>
      </x:c>
      <x:c r="B10" s="8" t="str">
        <x:v>CAR-02</x:v>
      </x:c>
      <x:c r="C10" s="9" t="n">
        <x:v>46297.5</x:v>
      </x:c>
      <x:c r="D10" s="9" t="n">
        <x:v>46298.5</x:v>
      </x:c>
      <x:c r="E10" s="8" t="str">
        <x:v>Cancelled</x:v>
      </x:c>
      <x:c r="F10" s="11" t="n">
        <x:v>65</x:v>
      </x:c>
      <x:c r="G10" s="11" t="n">
        <x:v>0</x:v>
      </x:c>
      <x:c r="H10" s="11" t="n">
        <x:v>0</x:v>
      </x:c>
      <x:c r="I10" s="8" t="n">
        <x:v>1</x:v>
      </x:c>
      <x:c r="J10" s="1" t="n">
        <x:f>IF(P10&lt;&gt;"OK","",IF(OR(E10="Cancelled",E10="Maintenance"),0,ROUNDUP((ROUND(D10*1440,0)-Q10)/1440,0)))</x:f>
        <x:v>0</x:v>
      </x:c>
      <x:c r="K10" s="6" t="n">
        <x:f>IF(P10&lt;&gt;"OK","",IF(OR(E10="Cancelled",E10="Maintenance"),0,MAX(0,J10*F10+G10-H10)))</x:f>
        <x:v>0</x:v>
      </x:c>
      <x:c r="L10" s="6" t="n">
        <x:f>IF(P10&lt;&gt;"OK","",SUMIFS(Payments!$E$6:$E$205,Payments!$B$6:$B$205,A10,Payments!$D$6:$D$205,"Rental",Payments!$G$6:$G$205,"OK"))</x:f>
        <x:v>0</x:v>
      </x:c>
      <x:c r="M10" s="6" t="n">
        <x:f>IF(P10&lt;&gt;"OK","",K10-L10)</x:f>
        <x:v>0</x:v>
      </x:c>
      <x:c r="N10" s="10" t="n">
        <x:f>IF(P10&lt;&gt;"OK","",R10/1440)</x:f>
        <x:v>46298.541666666664</x:v>
      </x:c>
      <x:c r="O10" s="1" t="n">
        <x:f>IF(P10&lt;&gt;"OK","",IF(E10="Cancelled",0,COUNTIFS($B$6:$B$105,B10,$Q$6:$Q$105,"&lt;"&amp;R10,$R$6:$R$105,"&gt;"&amp;Q10,$E$6:$E$105,"&lt;&gt;Cancelled",$P$6:$P$105,"OK")-1))</x:f>
        <x:v>0</x:v>
      </x:c>
      <x:c r="P10" s="1" t="str">
        <x:f>IF(A10="",IF(COUNTA(B10:I10)&gt;0,"Missing booking ID",""),IF(COUNTIF($A$6:$A$105,A10)&lt;&gt;1,"Duplicate booking ID",IF(COUNTIF(Fleet!$A$6:$A$25,B10)&lt;&gt;1,"Unknown/duplicate vehicle",IF(AND(OR(E10="Confirmed",E10="Out"),COUNTIFS(Fleet!$A$6:$A$25,B10,Fleet!$E$6:$E$25,"Yes")&lt;&gt;1),"Inactive vehicle",IF(OR(NOT(ISNUMBER(C10)),NOT(ISNUMBER(D10)),ROUND(D10*1440,0)&lt;=ROUND(C10*1440,0)),"Check dates",IF(OR(COUNT(F10:I10)&lt;&gt;4,MIN(F10:I10)&lt;0),"Check amounts/buffer",IF(OR(E10="Confirmed",E10="Out",E10="Returned",E10="Cancelled",E10="Maintenance"),"OK","Check status")))))))</x:f>
        <x:v>OK</x:v>
      </x:c>
      <x:c r="Q10" s="1" t="n">
        <x:f>IF(P10&lt;&gt;"OK","",ROUND(C10*1440,0))</x:f>
        <x:v>66668400</x:v>
      </x:c>
      <x:c r="R10" s="1" t="n">
        <x:f>IF(P10&lt;&gt;"OK","",ROUND(D10*1440,0)+ROUND(I10*60,0))</x:f>
        <x:v>66669900</x:v>
      </x:c>
    </x:row>
    <x:row r="11" ht="23" customHeight="1">
      <x:c r="A11" s="8"/>
      <x:c r="B11" s="8"/>
      <x:c r="C11" s="9"/>
      <x:c r="D11" s="9"/>
      <x:c r="E11" s="8"/>
      <x:c r="F11" s="11"/>
      <x:c r="G11" s="11"/>
      <x:c r="H11" s="11"/>
      <x:c r="I11" s="8"/>
      <x:c r="J11" s="1" t="str">
        <x:f>IF(P11&lt;&gt;"OK","",IF(OR(E11="Cancelled",E11="Maintenance"),0,ROUNDUP((ROUND(D11*1440,0)-Q11)/1440,0)))</x:f>
      </x:c>
      <x:c r="K11" s="6" t="str">
        <x:f>IF(P11&lt;&gt;"OK","",IF(OR(E11="Cancelled",E11="Maintenance"),0,MAX(0,J11*F11+G11-H11)))</x:f>
      </x:c>
      <x:c r="L11" s="6" t="str">
        <x:f>IF(P11&lt;&gt;"OK","",SUMIFS(Payments!$E$6:$E$205,Payments!$B$6:$B$205,A11,Payments!$D$6:$D$205,"Rental",Payments!$G$6:$G$205,"OK"))</x:f>
      </x:c>
      <x:c r="M11" s="6" t="str">
        <x:f>IF(P11&lt;&gt;"OK","",K11-L11)</x:f>
      </x:c>
      <x:c r="N11" s="10" t="str">
        <x:f>IF(P11&lt;&gt;"OK","",R11/1440)</x:f>
      </x:c>
      <x:c r="O11" s="1" t="str">
        <x:f>IF(P11&lt;&gt;"OK","",IF(E11="Cancelled",0,COUNTIFS($B$6:$B$105,B11,$Q$6:$Q$105,"&lt;"&amp;R11,$R$6:$R$105,"&gt;"&amp;Q11,$E$6:$E$105,"&lt;&gt;Cancelled",$P$6:$P$105,"OK")-1))</x:f>
      </x:c>
      <x:c r="P11" s="1" t="str">
        <x:f>IF(A11="",IF(COUNTA(B11:I11)&gt;0,"Missing booking ID",""),IF(COUNTIF($A$6:$A$105,A11)&lt;&gt;1,"Duplicate booking ID",IF(COUNTIF(Fleet!$A$6:$A$25,B11)&lt;&gt;1,"Unknown/duplicate vehicle",IF(AND(OR(E11="Confirmed",E11="Out"),COUNTIFS(Fleet!$A$6:$A$25,B11,Fleet!$E$6:$E$25,"Yes")&lt;&gt;1),"Inactive vehicle",IF(OR(NOT(ISNUMBER(C11)),NOT(ISNUMBER(D11)),ROUND(D11*1440,0)&lt;=ROUND(C11*1440,0)),"Check dates",IF(OR(COUNT(F11:I11)&lt;&gt;4,MIN(F11:I11)&lt;0),"Check amounts/buffer",IF(OR(E11="Confirmed",E11="Out",E11="Returned",E11="Cancelled",E11="Maintenance"),"OK","Check status")))))))</x:f>
      </x:c>
      <x:c r="Q11" s="1" t="str">
        <x:f>IF(P11&lt;&gt;"OK","",ROUND(C11*1440,0))</x:f>
      </x:c>
      <x:c r="R11" s="1" t="str">
        <x:f>IF(P11&lt;&gt;"OK","",ROUND(D11*1440,0)+ROUND(I11*60,0))</x:f>
      </x:c>
    </x:row>
    <x:row r="12" ht="23" customHeight="1">
      <x:c r="A12" s="8"/>
      <x:c r="B12" s="8"/>
      <x:c r="C12" s="9"/>
      <x:c r="D12" s="9"/>
      <x:c r="E12" s="8"/>
      <x:c r="F12" s="11"/>
      <x:c r="G12" s="11"/>
      <x:c r="H12" s="11"/>
      <x:c r="I12" s="8"/>
      <x:c r="J12" s="1" t="str">
        <x:f>IF(P12&lt;&gt;"OK","",IF(OR(E12="Cancelled",E12="Maintenance"),0,ROUNDUP((ROUND(D12*1440,0)-Q12)/1440,0)))</x:f>
      </x:c>
      <x:c r="K12" s="6" t="str">
        <x:f>IF(P12&lt;&gt;"OK","",IF(OR(E12="Cancelled",E12="Maintenance"),0,MAX(0,J12*F12+G12-H12)))</x:f>
      </x:c>
      <x:c r="L12" s="6" t="str">
        <x:f>IF(P12&lt;&gt;"OK","",SUMIFS(Payments!$E$6:$E$205,Payments!$B$6:$B$205,A12,Payments!$D$6:$D$205,"Rental",Payments!$G$6:$G$205,"OK"))</x:f>
      </x:c>
      <x:c r="M12" s="6" t="str">
        <x:f>IF(P12&lt;&gt;"OK","",K12-L12)</x:f>
      </x:c>
      <x:c r="N12" s="10" t="str">
        <x:f>IF(P12&lt;&gt;"OK","",R12/1440)</x:f>
      </x:c>
      <x:c r="O12" s="1" t="str">
        <x:f>IF(P12&lt;&gt;"OK","",IF(E12="Cancelled",0,COUNTIFS($B$6:$B$105,B12,$Q$6:$Q$105,"&lt;"&amp;R12,$R$6:$R$105,"&gt;"&amp;Q12,$E$6:$E$105,"&lt;&gt;Cancelled",$P$6:$P$105,"OK")-1))</x:f>
      </x:c>
      <x:c r="P12" s="1" t="str">
        <x:f>IF(A12="",IF(COUNTA(B12:I12)&gt;0,"Missing booking ID",""),IF(COUNTIF($A$6:$A$105,A12)&lt;&gt;1,"Duplicate booking ID",IF(COUNTIF(Fleet!$A$6:$A$25,B12)&lt;&gt;1,"Unknown/duplicate vehicle",IF(AND(OR(E12="Confirmed",E12="Out"),COUNTIFS(Fleet!$A$6:$A$25,B12,Fleet!$E$6:$E$25,"Yes")&lt;&gt;1),"Inactive vehicle",IF(OR(NOT(ISNUMBER(C12)),NOT(ISNUMBER(D12)),ROUND(D12*1440,0)&lt;=ROUND(C12*1440,0)),"Check dates",IF(OR(COUNT(F12:I12)&lt;&gt;4,MIN(F12:I12)&lt;0),"Check amounts/buffer",IF(OR(E12="Confirmed",E12="Out",E12="Returned",E12="Cancelled",E12="Maintenance"),"OK","Check status")))))))</x:f>
      </x:c>
      <x:c r="Q12" s="1" t="str">
        <x:f>IF(P12&lt;&gt;"OK","",ROUND(C12*1440,0))</x:f>
      </x:c>
      <x:c r="R12" s="1" t="str">
        <x:f>IF(P12&lt;&gt;"OK","",ROUND(D12*1440,0)+ROUND(I12*60,0))</x:f>
      </x:c>
    </x:row>
    <x:row r="13" ht="23" customHeight="1">
      <x:c r="A13" s="8"/>
      <x:c r="B13" s="8"/>
      <x:c r="C13" s="9"/>
      <x:c r="D13" s="9"/>
      <x:c r="E13" s="8"/>
      <x:c r="F13" s="11"/>
      <x:c r="G13" s="11"/>
      <x:c r="H13" s="11"/>
      <x:c r="I13" s="8"/>
      <x:c r="J13" s="1" t="str">
        <x:f>IF(P13&lt;&gt;"OK","",IF(OR(E13="Cancelled",E13="Maintenance"),0,ROUNDUP((ROUND(D13*1440,0)-Q13)/1440,0)))</x:f>
      </x:c>
      <x:c r="K13" s="6" t="str">
        <x:f>IF(P13&lt;&gt;"OK","",IF(OR(E13="Cancelled",E13="Maintenance"),0,MAX(0,J13*F13+G13-H13)))</x:f>
      </x:c>
      <x:c r="L13" s="6" t="str">
        <x:f>IF(P13&lt;&gt;"OK","",SUMIFS(Payments!$E$6:$E$205,Payments!$B$6:$B$205,A13,Payments!$D$6:$D$205,"Rental",Payments!$G$6:$G$205,"OK"))</x:f>
      </x:c>
      <x:c r="M13" s="6" t="str">
        <x:f>IF(P13&lt;&gt;"OK","",K13-L13)</x:f>
      </x:c>
      <x:c r="N13" s="10" t="str">
        <x:f>IF(P13&lt;&gt;"OK","",R13/1440)</x:f>
      </x:c>
      <x:c r="O13" s="1" t="str">
        <x:f>IF(P13&lt;&gt;"OK","",IF(E13="Cancelled",0,COUNTIFS($B$6:$B$105,B13,$Q$6:$Q$105,"&lt;"&amp;R13,$R$6:$R$105,"&gt;"&amp;Q13,$E$6:$E$105,"&lt;&gt;Cancelled",$P$6:$P$105,"OK")-1))</x:f>
      </x:c>
      <x:c r="P13" s="1" t="str">
        <x:f>IF(A13="",IF(COUNTA(B13:I13)&gt;0,"Missing booking ID",""),IF(COUNTIF($A$6:$A$105,A13)&lt;&gt;1,"Duplicate booking ID",IF(COUNTIF(Fleet!$A$6:$A$25,B13)&lt;&gt;1,"Unknown/duplicate vehicle",IF(AND(OR(E13="Confirmed",E13="Out"),COUNTIFS(Fleet!$A$6:$A$25,B13,Fleet!$E$6:$E$25,"Yes")&lt;&gt;1),"Inactive vehicle",IF(OR(NOT(ISNUMBER(C13)),NOT(ISNUMBER(D13)),ROUND(D13*1440,0)&lt;=ROUND(C13*1440,0)),"Check dates",IF(OR(COUNT(F13:I13)&lt;&gt;4,MIN(F13:I13)&lt;0),"Check amounts/buffer",IF(OR(E13="Confirmed",E13="Out",E13="Returned",E13="Cancelled",E13="Maintenance"),"OK","Check status")))))))</x:f>
      </x:c>
      <x:c r="Q13" s="1" t="str">
        <x:f>IF(P13&lt;&gt;"OK","",ROUND(C13*1440,0))</x:f>
      </x:c>
      <x:c r="R13" s="1" t="str">
        <x:f>IF(P13&lt;&gt;"OK","",ROUND(D13*1440,0)+ROUND(I13*60,0))</x:f>
      </x:c>
    </x:row>
    <x:row r="14" ht="23" customHeight="1">
      <x:c r="A14" s="8"/>
      <x:c r="B14" s="8"/>
      <x:c r="C14" s="9"/>
      <x:c r="D14" s="9"/>
      <x:c r="E14" s="8"/>
      <x:c r="F14" s="11"/>
      <x:c r="G14" s="11"/>
      <x:c r="H14" s="11"/>
      <x:c r="I14" s="8"/>
      <x:c r="J14" s="1" t="str">
        <x:f>IF(P14&lt;&gt;"OK","",IF(OR(E14="Cancelled",E14="Maintenance"),0,ROUNDUP((ROUND(D14*1440,0)-Q14)/1440,0)))</x:f>
      </x:c>
      <x:c r="K14" s="6" t="str">
        <x:f>IF(P14&lt;&gt;"OK","",IF(OR(E14="Cancelled",E14="Maintenance"),0,MAX(0,J14*F14+G14-H14)))</x:f>
      </x:c>
      <x:c r="L14" s="6" t="str">
        <x:f>IF(P14&lt;&gt;"OK","",SUMIFS(Payments!$E$6:$E$205,Payments!$B$6:$B$205,A14,Payments!$D$6:$D$205,"Rental",Payments!$G$6:$G$205,"OK"))</x:f>
      </x:c>
      <x:c r="M14" s="6" t="str">
        <x:f>IF(P14&lt;&gt;"OK","",K14-L14)</x:f>
      </x:c>
      <x:c r="N14" s="10" t="str">
        <x:f>IF(P14&lt;&gt;"OK","",R14/1440)</x:f>
      </x:c>
      <x:c r="O14" s="1" t="str">
        <x:f>IF(P14&lt;&gt;"OK","",IF(E14="Cancelled",0,COUNTIFS($B$6:$B$105,B14,$Q$6:$Q$105,"&lt;"&amp;R14,$R$6:$R$105,"&gt;"&amp;Q14,$E$6:$E$105,"&lt;&gt;Cancelled",$P$6:$P$105,"OK")-1))</x:f>
      </x:c>
      <x:c r="P14" s="1" t="str">
        <x:f>IF(A14="",IF(COUNTA(B14:I14)&gt;0,"Missing booking ID",""),IF(COUNTIF($A$6:$A$105,A14)&lt;&gt;1,"Duplicate booking ID",IF(COUNTIF(Fleet!$A$6:$A$25,B14)&lt;&gt;1,"Unknown/duplicate vehicle",IF(AND(OR(E14="Confirmed",E14="Out"),COUNTIFS(Fleet!$A$6:$A$25,B14,Fleet!$E$6:$E$25,"Yes")&lt;&gt;1),"Inactive vehicle",IF(OR(NOT(ISNUMBER(C14)),NOT(ISNUMBER(D14)),ROUND(D14*1440,0)&lt;=ROUND(C14*1440,0)),"Check dates",IF(OR(COUNT(F14:I14)&lt;&gt;4,MIN(F14:I14)&lt;0),"Check amounts/buffer",IF(OR(E14="Confirmed",E14="Out",E14="Returned",E14="Cancelled",E14="Maintenance"),"OK","Check status")))))))</x:f>
      </x:c>
      <x:c r="Q14" s="1" t="str">
        <x:f>IF(P14&lt;&gt;"OK","",ROUND(C14*1440,0))</x:f>
      </x:c>
      <x:c r="R14" s="1" t="str">
        <x:f>IF(P14&lt;&gt;"OK","",ROUND(D14*1440,0)+ROUND(I14*60,0))</x:f>
      </x:c>
    </x:row>
    <x:row r="15" ht="23" customHeight="1">
      <x:c r="A15" s="8"/>
      <x:c r="B15" s="8"/>
      <x:c r="C15" s="9"/>
      <x:c r="D15" s="9"/>
      <x:c r="E15" s="8"/>
      <x:c r="F15" s="11"/>
      <x:c r="G15" s="11"/>
      <x:c r="H15" s="11"/>
      <x:c r="I15" s="8"/>
      <x:c r="J15" s="1" t="str">
        <x:f>IF(P15&lt;&gt;"OK","",IF(OR(E15="Cancelled",E15="Maintenance"),0,ROUNDUP((ROUND(D15*1440,0)-Q15)/1440,0)))</x:f>
      </x:c>
      <x:c r="K15" s="6" t="str">
        <x:f>IF(P15&lt;&gt;"OK","",IF(OR(E15="Cancelled",E15="Maintenance"),0,MAX(0,J15*F15+G15-H15)))</x:f>
      </x:c>
      <x:c r="L15" s="6" t="str">
        <x:f>IF(P15&lt;&gt;"OK","",SUMIFS(Payments!$E$6:$E$205,Payments!$B$6:$B$205,A15,Payments!$D$6:$D$205,"Rental",Payments!$G$6:$G$205,"OK"))</x:f>
      </x:c>
      <x:c r="M15" s="6" t="str">
        <x:f>IF(P15&lt;&gt;"OK","",K15-L15)</x:f>
      </x:c>
      <x:c r="N15" s="10" t="str">
        <x:f>IF(P15&lt;&gt;"OK","",R15/1440)</x:f>
      </x:c>
      <x:c r="O15" s="1" t="str">
        <x:f>IF(P15&lt;&gt;"OK","",IF(E15="Cancelled",0,COUNTIFS($B$6:$B$105,B15,$Q$6:$Q$105,"&lt;"&amp;R15,$R$6:$R$105,"&gt;"&amp;Q15,$E$6:$E$105,"&lt;&gt;Cancelled",$P$6:$P$105,"OK")-1))</x:f>
      </x:c>
      <x:c r="P15" s="1" t="str">
        <x:f>IF(A15="",IF(COUNTA(B15:I15)&gt;0,"Missing booking ID",""),IF(COUNTIF($A$6:$A$105,A15)&lt;&gt;1,"Duplicate booking ID",IF(COUNTIF(Fleet!$A$6:$A$25,B15)&lt;&gt;1,"Unknown/duplicate vehicle",IF(AND(OR(E15="Confirmed",E15="Out"),COUNTIFS(Fleet!$A$6:$A$25,B15,Fleet!$E$6:$E$25,"Yes")&lt;&gt;1),"Inactive vehicle",IF(OR(NOT(ISNUMBER(C15)),NOT(ISNUMBER(D15)),ROUND(D15*1440,0)&lt;=ROUND(C15*1440,0)),"Check dates",IF(OR(COUNT(F15:I15)&lt;&gt;4,MIN(F15:I15)&lt;0),"Check amounts/buffer",IF(OR(E15="Confirmed",E15="Out",E15="Returned",E15="Cancelled",E15="Maintenance"),"OK","Check status")))))))</x:f>
      </x:c>
      <x:c r="Q15" s="1" t="str">
        <x:f>IF(P15&lt;&gt;"OK","",ROUND(C15*1440,0))</x:f>
      </x:c>
      <x:c r="R15" s="1" t="str">
        <x:f>IF(P15&lt;&gt;"OK","",ROUND(D15*1440,0)+ROUND(I15*60,0))</x:f>
      </x:c>
    </x:row>
    <x:row r="16" ht="23" customHeight="1">
      <x:c r="A16" s="8"/>
      <x:c r="B16" s="8"/>
      <x:c r="C16" s="9"/>
      <x:c r="D16" s="9"/>
      <x:c r="E16" s="8"/>
      <x:c r="F16" s="11"/>
      <x:c r="G16" s="11"/>
      <x:c r="H16" s="11"/>
      <x:c r="I16" s="8"/>
      <x:c r="J16" s="1" t="str">
        <x:f>IF(P16&lt;&gt;"OK","",IF(OR(E16="Cancelled",E16="Maintenance"),0,ROUNDUP((ROUND(D16*1440,0)-Q16)/1440,0)))</x:f>
      </x:c>
      <x:c r="K16" s="6" t="str">
        <x:f>IF(P16&lt;&gt;"OK","",IF(OR(E16="Cancelled",E16="Maintenance"),0,MAX(0,J16*F16+G16-H16)))</x:f>
      </x:c>
      <x:c r="L16" s="6" t="str">
        <x:f>IF(P16&lt;&gt;"OK","",SUMIFS(Payments!$E$6:$E$205,Payments!$B$6:$B$205,A16,Payments!$D$6:$D$205,"Rental",Payments!$G$6:$G$205,"OK"))</x:f>
      </x:c>
      <x:c r="M16" s="6" t="str">
        <x:f>IF(P16&lt;&gt;"OK","",K16-L16)</x:f>
      </x:c>
      <x:c r="N16" s="10" t="str">
        <x:f>IF(P16&lt;&gt;"OK","",R16/1440)</x:f>
      </x:c>
      <x:c r="O16" s="1" t="str">
        <x:f>IF(P16&lt;&gt;"OK","",IF(E16="Cancelled",0,COUNTIFS($B$6:$B$105,B16,$Q$6:$Q$105,"&lt;"&amp;R16,$R$6:$R$105,"&gt;"&amp;Q16,$E$6:$E$105,"&lt;&gt;Cancelled",$P$6:$P$105,"OK")-1))</x:f>
      </x:c>
      <x:c r="P16" s="1" t="str">
        <x:f>IF(A16="",IF(COUNTA(B16:I16)&gt;0,"Missing booking ID",""),IF(COUNTIF($A$6:$A$105,A16)&lt;&gt;1,"Duplicate booking ID",IF(COUNTIF(Fleet!$A$6:$A$25,B16)&lt;&gt;1,"Unknown/duplicate vehicle",IF(AND(OR(E16="Confirmed",E16="Out"),COUNTIFS(Fleet!$A$6:$A$25,B16,Fleet!$E$6:$E$25,"Yes")&lt;&gt;1),"Inactive vehicle",IF(OR(NOT(ISNUMBER(C16)),NOT(ISNUMBER(D16)),ROUND(D16*1440,0)&lt;=ROUND(C16*1440,0)),"Check dates",IF(OR(COUNT(F16:I16)&lt;&gt;4,MIN(F16:I16)&lt;0),"Check amounts/buffer",IF(OR(E16="Confirmed",E16="Out",E16="Returned",E16="Cancelled",E16="Maintenance"),"OK","Check status")))))))</x:f>
      </x:c>
      <x:c r="Q16" s="1" t="str">
        <x:f>IF(P16&lt;&gt;"OK","",ROUND(C16*1440,0))</x:f>
      </x:c>
      <x:c r="R16" s="1" t="str">
        <x:f>IF(P16&lt;&gt;"OK","",ROUND(D16*1440,0)+ROUND(I16*60,0))</x:f>
      </x:c>
    </x:row>
    <x:row r="17" ht="23" customHeight="1">
      <x:c r="A17" s="8"/>
      <x:c r="B17" s="8"/>
      <x:c r="C17" s="9"/>
      <x:c r="D17" s="9"/>
      <x:c r="E17" s="8"/>
      <x:c r="F17" s="11"/>
      <x:c r="G17" s="11"/>
      <x:c r="H17" s="11"/>
      <x:c r="I17" s="8"/>
      <x:c r="J17" s="1" t="str">
        <x:f>IF(P17&lt;&gt;"OK","",IF(OR(E17="Cancelled",E17="Maintenance"),0,ROUNDUP((ROUND(D17*1440,0)-Q17)/1440,0)))</x:f>
      </x:c>
      <x:c r="K17" s="6" t="str">
        <x:f>IF(P17&lt;&gt;"OK","",IF(OR(E17="Cancelled",E17="Maintenance"),0,MAX(0,J17*F17+G17-H17)))</x:f>
      </x:c>
      <x:c r="L17" s="6" t="str">
        <x:f>IF(P17&lt;&gt;"OK","",SUMIFS(Payments!$E$6:$E$205,Payments!$B$6:$B$205,A17,Payments!$D$6:$D$205,"Rental",Payments!$G$6:$G$205,"OK"))</x:f>
      </x:c>
      <x:c r="M17" s="6" t="str">
        <x:f>IF(P17&lt;&gt;"OK","",K17-L17)</x:f>
      </x:c>
      <x:c r="N17" s="10" t="str">
        <x:f>IF(P17&lt;&gt;"OK","",R17/1440)</x:f>
      </x:c>
      <x:c r="O17" s="1" t="str">
        <x:f>IF(P17&lt;&gt;"OK","",IF(E17="Cancelled",0,COUNTIFS($B$6:$B$105,B17,$Q$6:$Q$105,"&lt;"&amp;R17,$R$6:$R$105,"&gt;"&amp;Q17,$E$6:$E$105,"&lt;&gt;Cancelled",$P$6:$P$105,"OK")-1))</x:f>
      </x:c>
      <x:c r="P17" s="1" t="str">
        <x:f>IF(A17="",IF(COUNTA(B17:I17)&gt;0,"Missing booking ID",""),IF(COUNTIF($A$6:$A$105,A17)&lt;&gt;1,"Duplicate booking ID",IF(COUNTIF(Fleet!$A$6:$A$25,B17)&lt;&gt;1,"Unknown/duplicate vehicle",IF(AND(OR(E17="Confirmed",E17="Out"),COUNTIFS(Fleet!$A$6:$A$25,B17,Fleet!$E$6:$E$25,"Yes")&lt;&gt;1),"Inactive vehicle",IF(OR(NOT(ISNUMBER(C17)),NOT(ISNUMBER(D17)),ROUND(D17*1440,0)&lt;=ROUND(C17*1440,0)),"Check dates",IF(OR(COUNT(F17:I17)&lt;&gt;4,MIN(F17:I17)&lt;0),"Check amounts/buffer",IF(OR(E17="Confirmed",E17="Out",E17="Returned",E17="Cancelled",E17="Maintenance"),"OK","Check status")))))))</x:f>
      </x:c>
      <x:c r="Q17" s="1" t="str">
        <x:f>IF(P17&lt;&gt;"OK","",ROUND(C17*1440,0))</x:f>
      </x:c>
      <x:c r="R17" s="1" t="str">
        <x:f>IF(P17&lt;&gt;"OK","",ROUND(D17*1440,0)+ROUND(I17*60,0))</x:f>
      </x:c>
    </x:row>
    <x:row r="18" ht="23" customHeight="1">
      <x:c r="A18" s="8"/>
      <x:c r="B18" s="8"/>
      <x:c r="C18" s="9"/>
      <x:c r="D18" s="9"/>
      <x:c r="E18" s="8"/>
      <x:c r="F18" s="11"/>
      <x:c r="G18" s="11"/>
      <x:c r="H18" s="11"/>
      <x:c r="I18" s="8"/>
      <x:c r="J18" s="1" t="str">
        <x:f>IF(P18&lt;&gt;"OK","",IF(OR(E18="Cancelled",E18="Maintenance"),0,ROUNDUP((ROUND(D18*1440,0)-Q18)/1440,0)))</x:f>
      </x:c>
      <x:c r="K18" s="6" t="str">
        <x:f>IF(P18&lt;&gt;"OK","",IF(OR(E18="Cancelled",E18="Maintenance"),0,MAX(0,J18*F18+G18-H18)))</x:f>
      </x:c>
      <x:c r="L18" s="6" t="str">
        <x:f>IF(P18&lt;&gt;"OK","",SUMIFS(Payments!$E$6:$E$205,Payments!$B$6:$B$205,A18,Payments!$D$6:$D$205,"Rental",Payments!$G$6:$G$205,"OK"))</x:f>
      </x:c>
      <x:c r="M18" s="6" t="str">
        <x:f>IF(P18&lt;&gt;"OK","",K18-L18)</x:f>
      </x:c>
      <x:c r="N18" s="10" t="str">
        <x:f>IF(P18&lt;&gt;"OK","",R18/1440)</x:f>
      </x:c>
      <x:c r="O18" s="1" t="str">
        <x:f>IF(P18&lt;&gt;"OK","",IF(E18="Cancelled",0,COUNTIFS($B$6:$B$105,B18,$Q$6:$Q$105,"&lt;"&amp;R18,$R$6:$R$105,"&gt;"&amp;Q18,$E$6:$E$105,"&lt;&gt;Cancelled",$P$6:$P$105,"OK")-1))</x:f>
      </x:c>
      <x:c r="P18" s="1" t="str">
        <x:f>IF(A18="",IF(COUNTA(B18:I18)&gt;0,"Missing booking ID",""),IF(COUNTIF($A$6:$A$105,A18)&lt;&gt;1,"Duplicate booking ID",IF(COUNTIF(Fleet!$A$6:$A$25,B18)&lt;&gt;1,"Unknown/duplicate vehicle",IF(AND(OR(E18="Confirmed",E18="Out"),COUNTIFS(Fleet!$A$6:$A$25,B18,Fleet!$E$6:$E$25,"Yes")&lt;&gt;1),"Inactive vehicle",IF(OR(NOT(ISNUMBER(C18)),NOT(ISNUMBER(D18)),ROUND(D18*1440,0)&lt;=ROUND(C18*1440,0)),"Check dates",IF(OR(COUNT(F18:I18)&lt;&gt;4,MIN(F18:I18)&lt;0),"Check amounts/buffer",IF(OR(E18="Confirmed",E18="Out",E18="Returned",E18="Cancelled",E18="Maintenance"),"OK","Check status")))))))</x:f>
      </x:c>
      <x:c r="Q18" s="1" t="str">
        <x:f>IF(P18&lt;&gt;"OK","",ROUND(C18*1440,0))</x:f>
      </x:c>
      <x:c r="R18" s="1" t="str">
        <x:f>IF(P18&lt;&gt;"OK","",ROUND(D18*1440,0)+ROUND(I18*60,0))</x:f>
      </x:c>
    </x:row>
    <x:row r="19" ht="23" customHeight="1">
      <x:c r="A19" s="8"/>
      <x:c r="B19" s="8"/>
      <x:c r="C19" s="9"/>
      <x:c r="D19" s="9"/>
      <x:c r="E19" s="8"/>
      <x:c r="F19" s="11"/>
      <x:c r="G19" s="11"/>
      <x:c r="H19" s="11"/>
      <x:c r="I19" s="8"/>
      <x:c r="J19" s="1" t="str">
        <x:f>IF(P19&lt;&gt;"OK","",IF(OR(E19="Cancelled",E19="Maintenance"),0,ROUNDUP((ROUND(D19*1440,0)-Q19)/1440,0)))</x:f>
      </x:c>
      <x:c r="K19" s="6" t="str">
        <x:f>IF(P19&lt;&gt;"OK","",IF(OR(E19="Cancelled",E19="Maintenance"),0,MAX(0,J19*F19+G19-H19)))</x:f>
      </x:c>
      <x:c r="L19" s="6" t="str">
        <x:f>IF(P19&lt;&gt;"OK","",SUMIFS(Payments!$E$6:$E$205,Payments!$B$6:$B$205,A19,Payments!$D$6:$D$205,"Rental",Payments!$G$6:$G$205,"OK"))</x:f>
      </x:c>
      <x:c r="M19" s="6" t="str">
        <x:f>IF(P19&lt;&gt;"OK","",K19-L19)</x:f>
      </x:c>
      <x:c r="N19" s="10" t="str">
        <x:f>IF(P19&lt;&gt;"OK","",R19/1440)</x:f>
      </x:c>
      <x:c r="O19" s="1" t="str">
        <x:f>IF(P19&lt;&gt;"OK","",IF(E19="Cancelled",0,COUNTIFS($B$6:$B$105,B19,$Q$6:$Q$105,"&lt;"&amp;R19,$R$6:$R$105,"&gt;"&amp;Q19,$E$6:$E$105,"&lt;&gt;Cancelled",$P$6:$P$105,"OK")-1))</x:f>
      </x:c>
      <x:c r="P19" s="1" t="str">
        <x:f>IF(A19="",IF(COUNTA(B19:I19)&gt;0,"Missing booking ID",""),IF(COUNTIF($A$6:$A$105,A19)&lt;&gt;1,"Duplicate booking ID",IF(COUNTIF(Fleet!$A$6:$A$25,B19)&lt;&gt;1,"Unknown/duplicate vehicle",IF(AND(OR(E19="Confirmed",E19="Out"),COUNTIFS(Fleet!$A$6:$A$25,B19,Fleet!$E$6:$E$25,"Yes")&lt;&gt;1),"Inactive vehicle",IF(OR(NOT(ISNUMBER(C19)),NOT(ISNUMBER(D19)),ROUND(D19*1440,0)&lt;=ROUND(C19*1440,0)),"Check dates",IF(OR(COUNT(F19:I19)&lt;&gt;4,MIN(F19:I19)&lt;0),"Check amounts/buffer",IF(OR(E19="Confirmed",E19="Out",E19="Returned",E19="Cancelled",E19="Maintenance"),"OK","Check status")))))))</x:f>
      </x:c>
      <x:c r="Q19" s="1" t="str">
        <x:f>IF(P19&lt;&gt;"OK","",ROUND(C19*1440,0))</x:f>
      </x:c>
      <x:c r="R19" s="1" t="str">
        <x:f>IF(P19&lt;&gt;"OK","",ROUND(D19*1440,0)+ROUND(I19*60,0))</x:f>
      </x:c>
    </x:row>
    <x:row r="20" ht="23" customHeight="1">
      <x:c r="A20" s="8"/>
      <x:c r="B20" s="8"/>
      <x:c r="C20" s="9"/>
      <x:c r="D20" s="9"/>
      <x:c r="E20" s="8"/>
      <x:c r="F20" s="11"/>
      <x:c r="G20" s="11"/>
      <x:c r="H20" s="11"/>
      <x:c r="I20" s="8"/>
      <x:c r="J20" s="1" t="str">
        <x:f>IF(P20&lt;&gt;"OK","",IF(OR(E20="Cancelled",E20="Maintenance"),0,ROUNDUP((ROUND(D20*1440,0)-Q20)/1440,0)))</x:f>
      </x:c>
      <x:c r="K20" s="6" t="str">
        <x:f>IF(P20&lt;&gt;"OK","",IF(OR(E20="Cancelled",E20="Maintenance"),0,MAX(0,J20*F20+G20-H20)))</x:f>
      </x:c>
      <x:c r="L20" s="6" t="str">
        <x:f>IF(P20&lt;&gt;"OK","",SUMIFS(Payments!$E$6:$E$205,Payments!$B$6:$B$205,A20,Payments!$D$6:$D$205,"Rental",Payments!$G$6:$G$205,"OK"))</x:f>
      </x:c>
      <x:c r="M20" s="6" t="str">
        <x:f>IF(P20&lt;&gt;"OK","",K20-L20)</x:f>
      </x:c>
      <x:c r="N20" s="10" t="str">
        <x:f>IF(P20&lt;&gt;"OK","",R20/1440)</x:f>
      </x:c>
      <x:c r="O20" s="1" t="str">
        <x:f>IF(P20&lt;&gt;"OK","",IF(E20="Cancelled",0,COUNTIFS($B$6:$B$105,B20,$Q$6:$Q$105,"&lt;"&amp;R20,$R$6:$R$105,"&gt;"&amp;Q20,$E$6:$E$105,"&lt;&gt;Cancelled",$P$6:$P$105,"OK")-1))</x:f>
      </x:c>
      <x:c r="P20" s="1" t="str">
        <x:f>IF(A20="",IF(COUNTA(B20:I20)&gt;0,"Missing booking ID",""),IF(COUNTIF($A$6:$A$105,A20)&lt;&gt;1,"Duplicate booking ID",IF(COUNTIF(Fleet!$A$6:$A$25,B20)&lt;&gt;1,"Unknown/duplicate vehicle",IF(AND(OR(E20="Confirmed",E20="Out"),COUNTIFS(Fleet!$A$6:$A$25,B20,Fleet!$E$6:$E$25,"Yes")&lt;&gt;1),"Inactive vehicle",IF(OR(NOT(ISNUMBER(C20)),NOT(ISNUMBER(D20)),ROUND(D20*1440,0)&lt;=ROUND(C20*1440,0)),"Check dates",IF(OR(COUNT(F20:I20)&lt;&gt;4,MIN(F20:I20)&lt;0),"Check amounts/buffer",IF(OR(E20="Confirmed",E20="Out",E20="Returned",E20="Cancelled",E20="Maintenance"),"OK","Check status")))))))</x:f>
      </x:c>
      <x:c r="Q20" s="1" t="str">
        <x:f>IF(P20&lt;&gt;"OK","",ROUND(C20*1440,0))</x:f>
      </x:c>
      <x:c r="R20" s="1" t="str">
        <x:f>IF(P20&lt;&gt;"OK","",ROUND(D20*1440,0)+ROUND(I20*60,0))</x:f>
      </x:c>
    </x:row>
    <x:row r="21" ht="23" customHeight="1">
      <x:c r="A21" s="8"/>
      <x:c r="B21" s="8"/>
      <x:c r="C21" s="9"/>
      <x:c r="D21" s="9"/>
      <x:c r="E21" s="8"/>
      <x:c r="F21" s="11"/>
      <x:c r="G21" s="11"/>
      <x:c r="H21" s="11"/>
      <x:c r="I21" s="8"/>
      <x:c r="J21" s="1" t="str">
        <x:f>IF(P21&lt;&gt;"OK","",IF(OR(E21="Cancelled",E21="Maintenance"),0,ROUNDUP((ROUND(D21*1440,0)-Q21)/1440,0)))</x:f>
      </x:c>
      <x:c r="K21" s="6" t="str">
        <x:f>IF(P21&lt;&gt;"OK","",IF(OR(E21="Cancelled",E21="Maintenance"),0,MAX(0,J21*F21+G21-H21)))</x:f>
      </x:c>
      <x:c r="L21" s="6" t="str">
        <x:f>IF(P21&lt;&gt;"OK","",SUMIFS(Payments!$E$6:$E$205,Payments!$B$6:$B$205,A21,Payments!$D$6:$D$205,"Rental",Payments!$G$6:$G$205,"OK"))</x:f>
      </x:c>
      <x:c r="M21" s="6" t="str">
        <x:f>IF(P21&lt;&gt;"OK","",K21-L21)</x:f>
      </x:c>
      <x:c r="N21" s="10" t="str">
        <x:f>IF(P21&lt;&gt;"OK","",R21/1440)</x:f>
      </x:c>
      <x:c r="O21" s="1" t="str">
        <x:f>IF(P21&lt;&gt;"OK","",IF(E21="Cancelled",0,COUNTIFS($B$6:$B$105,B21,$Q$6:$Q$105,"&lt;"&amp;R21,$R$6:$R$105,"&gt;"&amp;Q21,$E$6:$E$105,"&lt;&gt;Cancelled",$P$6:$P$105,"OK")-1))</x:f>
      </x:c>
      <x:c r="P21" s="1" t="str">
        <x:f>IF(A21="",IF(COUNTA(B21:I21)&gt;0,"Missing booking ID",""),IF(COUNTIF($A$6:$A$105,A21)&lt;&gt;1,"Duplicate booking ID",IF(COUNTIF(Fleet!$A$6:$A$25,B21)&lt;&gt;1,"Unknown/duplicate vehicle",IF(AND(OR(E21="Confirmed",E21="Out"),COUNTIFS(Fleet!$A$6:$A$25,B21,Fleet!$E$6:$E$25,"Yes")&lt;&gt;1),"Inactive vehicle",IF(OR(NOT(ISNUMBER(C21)),NOT(ISNUMBER(D21)),ROUND(D21*1440,0)&lt;=ROUND(C21*1440,0)),"Check dates",IF(OR(COUNT(F21:I21)&lt;&gt;4,MIN(F21:I21)&lt;0),"Check amounts/buffer",IF(OR(E21="Confirmed",E21="Out",E21="Returned",E21="Cancelled",E21="Maintenance"),"OK","Check status")))))))</x:f>
      </x:c>
      <x:c r="Q21" s="1" t="str">
        <x:f>IF(P21&lt;&gt;"OK","",ROUND(C21*1440,0))</x:f>
      </x:c>
      <x:c r="R21" s="1" t="str">
        <x:f>IF(P21&lt;&gt;"OK","",ROUND(D21*1440,0)+ROUND(I21*60,0))</x:f>
      </x:c>
    </x:row>
    <x:row r="22" ht="23" customHeight="1">
      <x:c r="A22" s="8"/>
      <x:c r="B22" s="8"/>
      <x:c r="C22" s="9"/>
      <x:c r="D22" s="9"/>
      <x:c r="E22" s="8"/>
      <x:c r="F22" s="11"/>
      <x:c r="G22" s="11"/>
      <x:c r="H22" s="11"/>
      <x:c r="I22" s="8"/>
      <x:c r="J22" s="1" t="str">
        <x:f>IF(P22&lt;&gt;"OK","",IF(OR(E22="Cancelled",E22="Maintenance"),0,ROUNDUP((ROUND(D22*1440,0)-Q22)/1440,0)))</x:f>
      </x:c>
      <x:c r="K22" s="6" t="str">
        <x:f>IF(P22&lt;&gt;"OK","",IF(OR(E22="Cancelled",E22="Maintenance"),0,MAX(0,J22*F22+G22-H22)))</x:f>
      </x:c>
      <x:c r="L22" s="6" t="str">
        <x:f>IF(P22&lt;&gt;"OK","",SUMIFS(Payments!$E$6:$E$205,Payments!$B$6:$B$205,A22,Payments!$D$6:$D$205,"Rental",Payments!$G$6:$G$205,"OK"))</x:f>
      </x:c>
      <x:c r="M22" s="6" t="str">
        <x:f>IF(P22&lt;&gt;"OK","",K22-L22)</x:f>
      </x:c>
      <x:c r="N22" s="10" t="str">
        <x:f>IF(P22&lt;&gt;"OK","",R22/1440)</x:f>
      </x:c>
      <x:c r="O22" s="1" t="str">
        <x:f>IF(P22&lt;&gt;"OK","",IF(E22="Cancelled",0,COUNTIFS($B$6:$B$105,B22,$Q$6:$Q$105,"&lt;"&amp;R22,$R$6:$R$105,"&gt;"&amp;Q22,$E$6:$E$105,"&lt;&gt;Cancelled",$P$6:$P$105,"OK")-1))</x:f>
      </x:c>
      <x:c r="P22" s="1" t="str">
        <x:f>IF(A22="",IF(COUNTA(B22:I22)&gt;0,"Missing booking ID",""),IF(COUNTIF($A$6:$A$105,A22)&lt;&gt;1,"Duplicate booking ID",IF(COUNTIF(Fleet!$A$6:$A$25,B22)&lt;&gt;1,"Unknown/duplicate vehicle",IF(AND(OR(E22="Confirmed",E22="Out"),COUNTIFS(Fleet!$A$6:$A$25,B22,Fleet!$E$6:$E$25,"Yes")&lt;&gt;1),"Inactive vehicle",IF(OR(NOT(ISNUMBER(C22)),NOT(ISNUMBER(D22)),ROUND(D22*1440,0)&lt;=ROUND(C22*1440,0)),"Check dates",IF(OR(COUNT(F22:I22)&lt;&gt;4,MIN(F22:I22)&lt;0),"Check amounts/buffer",IF(OR(E22="Confirmed",E22="Out",E22="Returned",E22="Cancelled",E22="Maintenance"),"OK","Check status")))))))</x:f>
      </x:c>
      <x:c r="Q22" s="1" t="str">
        <x:f>IF(P22&lt;&gt;"OK","",ROUND(C22*1440,0))</x:f>
      </x:c>
      <x:c r="R22" s="1" t="str">
        <x:f>IF(P22&lt;&gt;"OK","",ROUND(D22*1440,0)+ROUND(I22*60,0))</x:f>
      </x:c>
    </x:row>
    <x:row r="23" ht="23" customHeight="1">
      <x:c r="A23" s="8"/>
      <x:c r="B23" s="8"/>
      <x:c r="C23" s="9"/>
      <x:c r="D23" s="9"/>
      <x:c r="E23" s="8"/>
      <x:c r="F23" s="11"/>
      <x:c r="G23" s="11"/>
      <x:c r="H23" s="11"/>
      <x:c r="I23" s="8"/>
      <x:c r="J23" s="1" t="str">
        <x:f>IF(P23&lt;&gt;"OK","",IF(OR(E23="Cancelled",E23="Maintenance"),0,ROUNDUP((ROUND(D23*1440,0)-Q23)/1440,0)))</x:f>
      </x:c>
      <x:c r="K23" s="6" t="str">
        <x:f>IF(P23&lt;&gt;"OK","",IF(OR(E23="Cancelled",E23="Maintenance"),0,MAX(0,J23*F23+G23-H23)))</x:f>
      </x:c>
      <x:c r="L23" s="6" t="str">
        <x:f>IF(P23&lt;&gt;"OK","",SUMIFS(Payments!$E$6:$E$205,Payments!$B$6:$B$205,A23,Payments!$D$6:$D$205,"Rental",Payments!$G$6:$G$205,"OK"))</x:f>
      </x:c>
      <x:c r="M23" s="6" t="str">
        <x:f>IF(P23&lt;&gt;"OK","",K23-L23)</x:f>
      </x:c>
      <x:c r="N23" s="10" t="str">
        <x:f>IF(P23&lt;&gt;"OK","",R23/1440)</x:f>
      </x:c>
      <x:c r="O23" s="1" t="str">
        <x:f>IF(P23&lt;&gt;"OK","",IF(E23="Cancelled",0,COUNTIFS($B$6:$B$105,B23,$Q$6:$Q$105,"&lt;"&amp;R23,$R$6:$R$105,"&gt;"&amp;Q23,$E$6:$E$105,"&lt;&gt;Cancelled",$P$6:$P$105,"OK")-1))</x:f>
      </x:c>
      <x:c r="P23" s="1" t="str">
        <x:f>IF(A23="",IF(COUNTA(B23:I23)&gt;0,"Missing booking ID",""),IF(COUNTIF($A$6:$A$105,A23)&lt;&gt;1,"Duplicate booking ID",IF(COUNTIF(Fleet!$A$6:$A$25,B23)&lt;&gt;1,"Unknown/duplicate vehicle",IF(AND(OR(E23="Confirmed",E23="Out"),COUNTIFS(Fleet!$A$6:$A$25,B23,Fleet!$E$6:$E$25,"Yes")&lt;&gt;1),"Inactive vehicle",IF(OR(NOT(ISNUMBER(C23)),NOT(ISNUMBER(D23)),ROUND(D23*1440,0)&lt;=ROUND(C23*1440,0)),"Check dates",IF(OR(COUNT(F23:I23)&lt;&gt;4,MIN(F23:I23)&lt;0),"Check amounts/buffer",IF(OR(E23="Confirmed",E23="Out",E23="Returned",E23="Cancelled",E23="Maintenance"),"OK","Check status")))))))</x:f>
      </x:c>
      <x:c r="Q23" s="1" t="str">
        <x:f>IF(P23&lt;&gt;"OK","",ROUND(C23*1440,0))</x:f>
      </x:c>
      <x:c r="R23" s="1" t="str">
        <x:f>IF(P23&lt;&gt;"OK","",ROUND(D23*1440,0)+ROUND(I23*60,0))</x:f>
      </x:c>
    </x:row>
    <x:row r="24" ht="23" customHeight="1">
      <x:c r="A24" s="8"/>
      <x:c r="B24" s="8"/>
      <x:c r="C24" s="9"/>
      <x:c r="D24" s="9"/>
      <x:c r="E24" s="8"/>
      <x:c r="F24" s="11"/>
      <x:c r="G24" s="11"/>
      <x:c r="H24" s="11"/>
      <x:c r="I24" s="8"/>
      <x:c r="J24" s="1" t="str">
        <x:f>IF(P24&lt;&gt;"OK","",IF(OR(E24="Cancelled",E24="Maintenance"),0,ROUNDUP((ROUND(D24*1440,0)-Q24)/1440,0)))</x:f>
      </x:c>
      <x:c r="K24" s="6" t="str">
        <x:f>IF(P24&lt;&gt;"OK","",IF(OR(E24="Cancelled",E24="Maintenance"),0,MAX(0,J24*F24+G24-H24)))</x:f>
      </x:c>
      <x:c r="L24" s="6" t="str">
        <x:f>IF(P24&lt;&gt;"OK","",SUMIFS(Payments!$E$6:$E$205,Payments!$B$6:$B$205,A24,Payments!$D$6:$D$205,"Rental",Payments!$G$6:$G$205,"OK"))</x:f>
      </x:c>
      <x:c r="M24" s="6" t="str">
        <x:f>IF(P24&lt;&gt;"OK","",K24-L24)</x:f>
      </x:c>
      <x:c r="N24" s="10" t="str">
        <x:f>IF(P24&lt;&gt;"OK","",R24/1440)</x:f>
      </x:c>
      <x:c r="O24" s="1" t="str">
        <x:f>IF(P24&lt;&gt;"OK","",IF(E24="Cancelled",0,COUNTIFS($B$6:$B$105,B24,$Q$6:$Q$105,"&lt;"&amp;R24,$R$6:$R$105,"&gt;"&amp;Q24,$E$6:$E$105,"&lt;&gt;Cancelled",$P$6:$P$105,"OK")-1))</x:f>
      </x:c>
      <x:c r="P24" s="1" t="str">
        <x:f>IF(A24="",IF(COUNTA(B24:I24)&gt;0,"Missing booking ID",""),IF(COUNTIF($A$6:$A$105,A24)&lt;&gt;1,"Duplicate booking ID",IF(COUNTIF(Fleet!$A$6:$A$25,B24)&lt;&gt;1,"Unknown/duplicate vehicle",IF(AND(OR(E24="Confirmed",E24="Out"),COUNTIFS(Fleet!$A$6:$A$25,B24,Fleet!$E$6:$E$25,"Yes")&lt;&gt;1),"Inactive vehicle",IF(OR(NOT(ISNUMBER(C24)),NOT(ISNUMBER(D24)),ROUND(D24*1440,0)&lt;=ROUND(C24*1440,0)),"Check dates",IF(OR(COUNT(F24:I24)&lt;&gt;4,MIN(F24:I24)&lt;0),"Check amounts/buffer",IF(OR(E24="Confirmed",E24="Out",E24="Returned",E24="Cancelled",E24="Maintenance"),"OK","Check status")))))))</x:f>
      </x:c>
      <x:c r="Q24" s="1" t="str">
        <x:f>IF(P24&lt;&gt;"OK","",ROUND(C24*1440,0))</x:f>
      </x:c>
      <x:c r="R24" s="1" t="str">
        <x:f>IF(P24&lt;&gt;"OK","",ROUND(D24*1440,0)+ROUND(I24*60,0))</x:f>
      </x:c>
    </x:row>
    <x:row r="25" ht="23" customHeight="1">
      <x:c r="A25" s="8"/>
      <x:c r="B25" s="8"/>
      <x:c r="C25" s="9"/>
      <x:c r="D25" s="9"/>
      <x:c r="E25" s="8"/>
      <x:c r="F25" s="11"/>
      <x:c r="G25" s="11"/>
      <x:c r="H25" s="11"/>
      <x:c r="I25" s="8"/>
      <x:c r="J25" s="1" t="str">
        <x:f>IF(P25&lt;&gt;"OK","",IF(OR(E25="Cancelled",E25="Maintenance"),0,ROUNDUP((ROUND(D25*1440,0)-Q25)/1440,0)))</x:f>
      </x:c>
      <x:c r="K25" s="6" t="str">
        <x:f>IF(P25&lt;&gt;"OK","",IF(OR(E25="Cancelled",E25="Maintenance"),0,MAX(0,J25*F25+G25-H25)))</x:f>
      </x:c>
      <x:c r="L25" s="6" t="str">
        <x:f>IF(P25&lt;&gt;"OK","",SUMIFS(Payments!$E$6:$E$205,Payments!$B$6:$B$205,A25,Payments!$D$6:$D$205,"Rental",Payments!$G$6:$G$205,"OK"))</x:f>
      </x:c>
      <x:c r="M25" s="6" t="str">
        <x:f>IF(P25&lt;&gt;"OK","",K25-L25)</x:f>
      </x:c>
      <x:c r="N25" s="10" t="str">
        <x:f>IF(P25&lt;&gt;"OK","",R25/1440)</x:f>
      </x:c>
      <x:c r="O25" s="1" t="str">
        <x:f>IF(P25&lt;&gt;"OK","",IF(E25="Cancelled",0,COUNTIFS($B$6:$B$105,B25,$Q$6:$Q$105,"&lt;"&amp;R25,$R$6:$R$105,"&gt;"&amp;Q25,$E$6:$E$105,"&lt;&gt;Cancelled",$P$6:$P$105,"OK")-1))</x:f>
      </x:c>
      <x:c r="P25" s="1" t="str">
        <x:f>IF(A25="",IF(COUNTA(B25:I25)&gt;0,"Missing booking ID",""),IF(COUNTIF($A$6:$A$105,A25)&lt;&gt;1,"Duplicate booking ID",IF(COUNTIF(Fleet!$A$6:$A$25,B25)&lt;&gt;1,"Unknown/duplicate vehicle",IF(AND(OR(E25="Confirmed",E25="Out"),COUNTIFS(Fleet!$A$6:$A$25,B25,Fleet!$E$6:$E$25,"Yes")&lt;&gt;1),"Inactive vehicle",IF(OR(NOT(ISNUMBER(C25)),NOT(ISNUMBER(D25)),ROUND(D25*1440,0)&lt;=ROUND(C25*1440,0)),"Check dates",IF(OR(COUNT(F25:I25)&lt;&gt;4,MIN(F25:I25)&lt;0),"Check amounts/buffer",IF(OR(E25="Confirmed",E25="Out",E25="Returned",E25="Cancelled",E25="Maintenance"),"OK","Check status")))))))</x:f>
      </x:c>
      <x:c r="Q25" s="1" t="str">
        <x:f>IF(P25&lt;&gt;"OK","",ROUND(C25*1440,0))</x:f>
      </x:c>
      <x:c r="R25" s="1" t="str">
        <x:f>IF(P25&lt;&gt;"OK","",ROUND(D25*1440,0)+ROUND(I25*60,0))</x:f>
      </x:c>
    </x:row>
    <x:row r="26" ht="23" customHeight="1">
      <x:c r="A26" s="8"/>
      <x:c r="B26" s="8"/>
      <x:c r="C26" s="9"/>
      <x:c r="D26" s="9"/>
      <x:c r="E26" s="8"/>
      <x:c r="F26" s="11"/>
      <x:c r="G26" s="11"/>
      <x:c r="H26" s="11"/>
      <x:c r="I26" s="8"/>
      <x:c r="J26" s="1" t="str">
        <x:f>IF(P26&lt;&gt;"OK","",IF(OR(E26="Cancelled",E26="Maintenance"),0,ROUNDUP((ROUND(D26*1440,0)-Q26)/1440,0)))</x:f>
      </x:c>
      <x:c r="K26" s="6" t="str">
        <x:f>IF(P26&lt;&gt;"OK","",IF(OR(E26="Cancelled",E26="Maintenance"),0,MAX(0,J26*F26+G26-H26)))</x:f>
      </x:c>
      <x:c r="L26" s="6" t="str">
        <x:f>IF(P26&lt;&gt;"OK","",SUMIFS(Payments!$E$6:$E$205,Payments!$B$6:$B$205,A26,Payments!$D$6:$D$205,"Rental",Payments!$G$6:$G$205,"OK"))</x:f>
      </x:c>
      <x:c r="M26" s="6" t="str">
        <x:f>IF(P26&lt;&gt;"OK","",K26-L26)</x:f>
      </x:c>
      <x:c r="N26" s="10" t="str">
        <x:f>IF(P26&lt;&gt;"OK","",R26/1440)</x:f>
      </x:c>
      <x:c r="O26" s="1" t="str">
        <x:f>IF(P26&lt;&gt;"OK","",IF(E26="Cancelled",0,COUNTIFS($B$6:$B$105,B26,$Q$6:$Q$105,"&lt;"&amp;R26,$R$6:$R$105,"&gt;"&amp;Q26,$E$6:$E$105,"&lt;&gt;Cancelled",$P$6:$P$105,"OK")-1))</x:f>
      </x:c>
      <x:c r="P26" s="1" t="str">
        <x:f>IF(A26="",IF(COUNTA(B26:I26)&gt;0,"Missing booking ID",""),IF(COUNTIF($A$6:$A$105,A26)&lt;&gt;1,"Duplicate booking ID",IF(COUNTIF(Fleet!$A$6:$A$25,B26)&lt;&gt;1,"Unknown/duplicate vehicle",IF(AND(OR(E26="Confirmed",E26="Out"),COUNTIFS(Fleet!$A$6:$A$25,B26,Fleet!$E$6:$E$25,"Yes")&lt;&gt;1),"Inactive vehicle",IF(OR(NOT(ISNUMBER(C26)),NOT(ISNUMBER(D26)),ROUND(D26*1440,0)&lt;=ROUND(C26*1440,0)),"Check dates",IF(OR(COUNT(F26:I26)&lt;&gt;4,MIN(F26:I26)&lt;0),"Check amounts/buffer",IF(OR(E26="Confirmed",E26="Out",E26="Returned",E26="Cancelled",E26="Maintenance"),"OK","Check status")))))))</x:f>
      </x:c>
      <x:c r="Q26" s="1" t="str">
        <x:f>IF(P26&lt;&gt;"OK","",ROUND(C26*1440,0))</x:f>
      </x:c>
      <x:c r="R26" s="1" t="str">
        <x:f>IF(P26&lt;&gt;"OK","",ROUND(D26*1440,0)+ROUND(I26*60,0))</x:f>
      </x:c>
    </x:row>
    <x:row r="27" ht="23" customHeight="1">
      <x:c r="A27" s="8"/>
      <x:c r="B27" s="8"/>
      <x:c r="C27" s="9"/>
      <x:c r="D27" s="9"/>
      <x:c r="E27" s="8"/>
      <x:c r="F27" s="11"/>
      <x:c r="G27" s="11"/>
      <x:c r="H27" s="11"/>
      <x:c r="I27" s="8"/>
      <x:c r="J27" s="1" t="str">
        <x:f>IF(P27&lt;&gt;"OK","",IF(OR(E27="Cancelled",E27="Maintenance"),0,ROUNDUP((ROUND(D27*1440,0)-Q27)/1440,0)))</x:f>
      </x:c>
      <x:c r="K27" s="6" t="str">
        <x:f>IF(P27&lt;&gt;"OK","",IF(OR(E27="Cancelled",E27="Maintenance"),0,MAX(0,J27*F27+G27-H27)))</x:f>
      </x:c>
      <x:c r="L27" s="6" t="str">
        <x:f>IF(P27&lt;&gt;"OK","",SUMIFS(Payments!$E$6:$E$205,Payments!$B$6:$B$205,A27,Payments!$D$6:$D$205,"Rental",Payments!$G$6:$G$205,"OK"))</x:f>
      </x:c>
      <x:c r="M27" s="6" t="str">
        <x:f>IF(P27&lt;&gt;"OK","",K27-L27)</x:f>
      </x:c>
      <x:c r="N27" s="10" t="str">
        <x:f>IF(P27&lt;&gt;"OK","",R27/1440)</x:f>
      </x:c>
      <x:c r="O27" s="1" t="str">
        <x:f>IF(P27&lt;&gt;"OK","",IF(E27="Cancelled",0,COUNTIFS($B$6:$B$105,B27,$Q$6:$Q$105,"&lt;"&amp;R27,$R$6:$R$105,"&gt;"&amp;Q27,$E$6:$E$105,"&lt;&gt;Cancelled",$P$6:$P$105,"OK")-1))</x:f>
      </x:c>
      <x:c r="P27" s="1" t="str">
        <x:f>IF(A27="",IF(COUNTA(B27:I27)&gt;0,"Missing booking ID",""),IF(COUNTIF($A$6:$A$105,A27)&lt;&gt;1,"Duplicate booking ID",IF(COUNTIF(Fleet!$A$6:$A$25,B27)&lt;&gt;1,"Unknown/duplicate vehicle",IF(AND(OR(E27="Confirmed",E27="Out"),COUNTIFS(Fleet!$A$6:$A$25,B27,Fleet!$E$6:$E$25,"Yes")&lt;&gt;1),"Inactive vehicle",IF(OR(NOT(ISNUMBER(C27)),NOT(ISNUMBER(D27)),ROUND(D27*1440,0)&lt;=ROUND(C27*1440,0)),"Check dates",IF(OR(COUNT(F27:I27)&lt;&gt;4,MIN(F27:I27)&lt;0),"Check amounts/buffer",IF(OR(E27="Confirmed",E27="Out",E27="Returned",E27="Cancelled",E27="Maintenance"),"OK","Check status")))))))</x:f>
      </x:c>
      <x:c r="Q27" s="1" t="str">
        <x:f>IF(P27&lt;&gt;"OK","",ROUND(C27*1440,0))</x:f>
      </x:c>
      <x:c r="R27" s="1" t="str">
        <x:f>IF(P27&lt;&gt;"OK","",ROUND(D27*1440,0)+ROUND(I27*60,0))</x:f>
      </x:c>
    </x:row>
    <x:row r="28" ht="23" customHeight="1">
      <x:c r="A28" s="8"/>
      <x:c r="B28" s="8"/>
      <x:c r="C28" s="9"/>
      <x:c r="D28" s="9"/>
      <x:c r="E28" s="8"/>
      <x:c r="F28" s="11"/>
      <x:c r="G28" s="11"/>
      <x:c r="H28" s="11"/>
      <x:c r="I28" s="8"/>
      <x:c r="J28" s="1" t="str">
        <x:f>IF(P28&lt;&gt;"OK","",IF(OR(E28="Cancelled",E28="Maintenance"),0,ROUNDUP((ROUND(D28*1440,0)-Q28)/1440,0)))</x:f>
      </x:c>
      <x:c r="K28" s="6" t="str">
        <x:f>IF(P28&lt;&gt;"OK","",IF(OR(E28="Cancelled",E28="Maintenance"),0,MAX(0,J28*F28+G28-H28)))</x:f>
      </x:c>
      <x:c r="L28" s="6" t="str">
        <x:f>IF(P28&lt;&gt;"OK","",SUMIFS(Payments!$E$6:$E$205,Payments!$B$6:$B$205,A28,Payments!$D$6:$D$205,"Rental",Payments!$G$6:$G$205,"OK"))</x:f>
      </x:c>
      <x:c r="M28" s="6" t="str">
        <x:f>IF(P28&lt;&gt;"OK","",K28-L28)</x:f>
      </x:c>
      <x:c r="N28" s="10" t="str">
        <x:f>IF(P28&lt;&gt;"OK","",R28/1440)</x:f>
      </x:c>
      <x:c r="O28" s="1" t="str">
        <x:f>IF(P28&lt;&gt;"OK","",IF(E28="Cancelled",0,COUNTIFS($B$6:$B$105,B28,$Q$6:$Q$105,"&lt;"&amp;R28,$R$6:$R$105,"&gt;"&amp;Q28,$E$6:$E$105,"&lt;&gt;Cancelled",$P$6:$P$105,"OK")-1))</x:f>
      </x:c>
      <x:c r="P28" s="1" t="str">
        <x:f>IF(A28="",IF(COUNTA(B28:I28)&gt;0,"Missing booking ID",""),IF(COUNTIF($A$6:$A$105,A28)&lt;&gt;1,"Duplicate booking ID",IF(COUNTIF(Fleet!$A$6:$A$25,B28)&lt;&gt;1,"Unknown/duplicate vehicle",IF(AND(OR(E28="Confirmed",E28="Out"),COUNTIFS(Fleet!$A$6:$A$25,B28,Fleet!$E$6:$E$25,"Yes")&lt;&gt;1),"Inactive vehicle",IF(OR(NOT(ISNUMBER(C28)),NOT(ISNUMBER(D28)),ROUND(D28*1440,0)&lt;=ROUND(C28*1440,0)),"Check dates",IF(OR(COUNT(F28:I28)&lt;&gt;4,MIN(F28:I28)&lt;0),"Check amounts/buffer",IF(OR(E28="Confirmed",E28="Out",E28="Returned",E28="Cancelled",E28="Maintenance"),"OK","Check status")))))))</x:f>
      </x:c>
      <x:c r="Q28" s="1" t="str">
        <x:f>IF(P28&lt;&gt;"OK","",ROUND(C28*1440,0))</x:f>
      </x:c>
      <x:c r="R28" s="1" t="str">
        <x:f>IF(P28&lt;&gt;"OK","",ROUND(D28*1440,0)+ROUND(I28*60,0))</x:f>
      </x:c>
    </x:row>
    <x:row r="29" ht="23" customHeight="1">
      <x:c r="A29" s="8"/>
      <x:c r="B29" s="8"/>
      <x:c r="C29" s="9"/>
      <x:c r="D29" s="9"/>
      <x:c r="E29" s="8"/>
      <x:c r="F29" s="11"/>
      <x:c r="G29" s="11"/>
      <x:c r="H29" s="11"/>
      <x:c r="I29" s="8"/>
      <x:c r="J29" s="1" t="str">
        <x:f>IF(P29&lt;&gt;"OK","",IF(OR(E29="Cancelled",E29="Maintenance"),0,ROUNDUP((ROUND(D29*1440,0)-Q29)/1440,0)))</x:f>
      </x:c>
      <x:c r="K29" s="6" t="str">
        <x:f>IF(P29&lt;&gt;"OK","",IF(OR(E29="Cancelled",E29="Maintenance"),0,MAX(0,J29*F29+G29-H29)))</x:f>
      </x:c>
      <x:c r="L29" s="6" t="str">
        <x:f>IF(P29&lt;&gt;"OK","",SUMIFS(Payments!$E$6:$E$205,Payments!$B$6:$B$205,A29,Payments!$D$6:$D$205,"Rental",Payments!$G$6:$G$205,"OK"))</x:f>
      </x:c>
      <x:c r="M29" s="6" t="str">
        <x:f>IF(P29&lt;&gt;"OK","",K29-L29)</x:f>
      </x:c>
      <x:c r="N29" s="10" t="str">
        <x:f>IF(P29&lt;&gt;"OK","",R29/1440)</x:f>
      </x:c>
      <x:c r="O29" s="1" t="str">
        <x:f>IF(P29&lt;&gt;"OK","",IF(E29="Cancelled",0,COUNTIFS($B$6:$B$105,B29,$Q$6:$Q$105,"&lt;"&amp;R29,$R$6:$R$105,"&gt;"&amp;Q29,$E$6:$E$105,"&lt;&gt;Cancelled",$P$6:$P$105,"OK")-1))</x:f>
      </x:c>
      <x:c r="P29" s="1" t="str">
        <x:f>IF(A29="",IF(COUNTA(B29:I29)&gt;0,"Missing booking ID",""),IF(COUNTIF($A$6:$A$105,A29)&lt;&gt;1,"Duplicate booking ID",IF(COUNTIF(Fleet!$A$6:$A$25,B29)&lt;&gt;1,"Unknown/duplicate vehicle",IF(AND(OR(E29="Confirmed",E29="Out"),COUNTIFS(Fleet!$A$6:$A$25,B29,Fleet!$E$6:$E$25,"Yes")&lt;&gt;1),"Inactive vehicle",IF(OR(NOT(ISNUMBER(C29)),NOT(ISNUMBER(D29)),ROUND(D29*1440,0)&lt;=ROUND(C29*1440,0)),"Check dates",IF(OR(COUNT(F29:I29)&lt;&gt;4,MIN(F29:I29)&lt;0),"Check amounts/buffer",IF(OR(E29="Confirmed",E29="Out",E29="Returned",E29="Cancelled",E29="Maintenance"),"OK","Check status")))))))</x:f>
      </x:c>
      <x:c r="Q29" s="1" t="str">
        <x:f>IF(P29&lt;&gt;"OK","",ROUND(C29*1440,0))</x:f>
      </x:c>
      <x:c r="R29" s="1" t="str">
        <x:f>IF(P29&lt;&gt;"OK","",ROUND(D29*1440,0)+ROUND(I29*60,0))</x:f>
      </x:c>
    </x:row>
    <x:row r="30" ht="23" customHeight="1">
      <x:c r="A30" s="8"/>
      <x:c r="B30" s="8"/>
      <x:c r="C30" s="9"/>
      <x:c r="D30" s="9"/>
      <x:c r="E30" s="8"/>
      <x:c r="F30" s="11"/>
      <x:c r="G30" s="11"/>
      <x:c r="H30" s="11"/>
      <x:c r="I30" s="8"/>
      <x:c r="J30" s="1" t="str">
        <x:f>IF(P30&lt;&gt;"OK","",IF(OR(E30="Cancelled",E30="Maintenance"),0,ROUNDUP((ROUND(D30*1440,0)-Q30)/1440,0)))</x:f>
      </x:c>
      <x:c r="K30" s="6" t="str">
        <x:f>IF(P30&lt;&gt;"OK","",IF(OR(E30="Cancelled",E30="Maintenance"),0,MAX(0,J30*F30+G30-H30)))</x:f>
      </x:c>
      <x:c r="L30" s="6" t="str">
        <x:f>IF(P30&lt;&gt;"OK","",SUMIFS(Payments!$E$6:$E$205,Payments!$B$6:$B$205,A30,Payments!$D$6:$D$205,"Rental",Payments!$G$6:$G$205,"OK"))</x:f>
      </x:c>
      <x:c r="M30" s="6" t="str">
        <x:f>IF(P30&lt;&gt;"OK","",K30-L30)</x:f>
      </x:c>
      <x:c r="N30" s="10" t="str">
        <x:f>IF(P30&lt;&gt;"OK","",R30/1440)</x:f>
      </x:c>
      <x:c r="O30" s="1" t="str">
        <x:f>IF(P30&lt;&gt;"OK","",IF(E30="Cancelled",0,COUNTIFS($B$6:$B$105,B30,$Q$6:$Q$105,"&lt;"&amp;R30,$R$6:$R$105,"&gt;"&amp;Q30,$E$6:$E$105,"&lt;&gt;Cancelled",$P$6:$P$105,"OK")-1))</x:f>
      </x:c>
      <x:c r="P30" s="1" t="str">
        <x:f>IF(A30="",IF(COUNTA(B30:I30)&gt;0,"Missing booking ID",""),IF(COUNTIF($A$6:$A$105,A30)&lt;&gt;1,"Duplicate booking ID",IF(COUNTIF(Fleet!$A$6:$A$25,B30)&lt;&gt;1,"Unknown/duplicate vehicle",IF(AND(OR(E30="Confirmed",E30="Out"),COUNTIFS(Fleet!$A$6:$A$25,B30,Fleet!$E$6:$E$25,"Yes")&lt;&gt;1),"Inactive vehicle",IF(OR(NOT(ISNUMBER(C30)),NOT(ISNUMBER(D30)),ROUND(D30*1440,0)&lt;=ROUND(C30*1440,0)),"Check dates",IF(OR(COUNT(F30:I30)&lt;&gt;4,MIN(F30:I30)&lt;0),"Check amounts/buffer",IF(OR(E30="Confirmed",E30="Out",E30="Returned",E30="Cancelled",E30="Maintenance"),"OK","Check status")))))))</x:f>
      </x:c>
      <x:c r="Q30" s="1" t="str">
        <x:f>IF(P30&lt;&gt;"OK","",ROUND(C30*1440,0))</x:f>
      </x:c>
      <x:c r="R30" s="1" t="str">
        <x:f>IF(P30&lt;&gt;"OK","",ROUND(D30*1440,0)+ROUND(I30*60,0))</x:f>
      </x:c>
    </x:row>
    <x:row r="31" ht="23" customHeight="1">
      <x:c r="A31" s="8"/>
      <x:c r="B31" s="8"/>
      <x:c r="C31" s="9"/>
      <x:c r="D31" s="9"/>
      <x:c r="E31" s="8"/>
      <x:c r="F31" s="11"/>
      <x:c r="G31" s="11"/>
      <x:c r="H31" s="11"/>
      <x:c r="I31" s="8"/>
      <x:c r="J31" s="1" t="str">
        <x:f>IF(P31&lt;&gt;"OK","",IF(OR(E31="Cancelled",E31="Maintenance"),0,ROUNDUP((ROUND(D31*1440,0)-Q31)/1440,0)))</x:f>
      </x:c>
      <x:c r="K31" s="6" t="str">
        <x:f>IF(P31&lt;&gt;"OK","",IF(OR(E31="Cancelled",E31="Maintenance"),0,MAX(0,J31*F31+G31-H31)))</x:f>
      </x:c>
      <x:c r="L31" s="6" t="str">
        <x:f>IF(P31&lt;&gt;"OK","",SUMIFS(Payments!$E$6:$E$205,Payments!$B$6:$B$205,A31,Payments!$D$6:$D$205,"Rental",Payments!$G$6:$G$205,"OK"))</x:f>
      </x:c>
      <x:c r="M31" s="6" t="str">
        <x:f>IF(P31&lt;&gt;"OK","",K31-L31)</x:f>
      </x:c>
      <x:c r="N31" s="10" t="str">
        <x:f>IF(P31&lt;&gt;"OK","",R31/1440)</x:f>
      </x:c>
      <x:c r="O31" s="1" t="str">
        <x:f>IF(P31&lt;&gt;"OK","",IF(E31="Cancelled",0,COUNTIFS($B$6:$B$105,B31,$Q$6:$Q$105,"&lt;"&amp;R31,$R$6:$R$105,"&gt;"&amp;Q31,$E$6:$E$105,"&lt;&gt;Cancelled",$P$6:$P$105,"OK")-1))</x:f>
      </x:c>
      <x:c r="P31" s="1" t="str">
        <x:f>IF(A31="",IF(COUNTA(B31:I31)&gt;0,"Missing booking ID",""),IF(COUNTIF($A$6:$A$105,A31)&lt;&gt;1,"Duplicate booking ID",IF(COUNTIF(Fleet!$A$6:$A$25,B31)&lt;&gt;1,"Unknown/duplicate vehicle",IF(AND(OR(E31="Confirmed",E31="Out"),COUNTIFS(Fleet!$A$6:$A$25,B31,Fleet!$E$6:$E$25,"Yes")&lt;&gt;1),"Inactive vehicle",IF(OR(NOT(ISNUMBER(C31)),NOT(ISNUMBER(D31)),ROUND(D31*1440,0)&lt;=ROUND(C31*1440,0)),"Check dates",IF(OR(COUNT(F31:I31)&lt;&gt;4,MIN(F31:I31)&lt;0),"Check amounts/buffer",IF(OR(E31="Confirmed",E31="Out",E31="Returned",E31="Cancelled",E31="Maintenance"),"OK","Check status")))))))</x:f>
      </x:c>
      <x:c r="Q31" s="1" t="str">
        <x:f>IF(P31&lt;&gt;"OK","",ROUND(C31*1440,0))</x:f>
      </x:c>
      <x:c r="R31" s="1" t="str">
        <x:f>IF(P31&lt;&gt;"OK","",ROUND(D31*1440,0)+ROUND(I31*60,0))</x:f>
      </x:c>
    </x:row>
    <x:row r="32" ht="23" customHeight="1">
      <x:c r="A32" s="8"/>
      <x:c r="B32" s="8"/>
      <x:c r="C32" s="9"/>
      <x:c r="D32" s="9"/>
      <x:c r="E32" s="8"/>
      <x:c r="F32" s="11"/>
      <x:c r="G32" s="11"/>
      <x:c r="H32" s="11"/>
      <x:c r="I32" s="8"/>
      <x:c r="J32" s="1" t="str">
        <x:f>IF(P32&lt;&gt;"OK","",IF(OR(E32="Cancelled",E32="Maintenance"),0,ROUNDUP((ROUND(D32*1440,0)-Q32)/1440,0)))</x:f>
      </x:c>
      <x:c r="K32" s="6" t="str">
        <x:f>IF(P32&lt;&gt;"OK","",IF(OR(E32="Cancelled",E32="Maintenance"),0,MAX(0,J32*F32+G32-H32)))</x:f>
      </x:c>
      <x:c r="L32" s="6" t="str">
        <x:f>IF(P32&lt;&gt;"OK","",SUMIFS(Payments!$E$6:$E$205,Payments!$B$6:$B$205,A32,Payments!$D$6:$D$205,"Rental",Payments!$G$6:$G$205,"OK"))</x:f>
      </x:c>
      <x:c r="M32" s="6" t="str">
        <x:f>IF(P32&lt;&gt;"OK","",K32-L32)</x:f>
      </x:c>
      <x:c r="N32" s="10" t="str">
        <x:f>IF(P32&lt;&gt;"OK","",R32/1440)</x:f>
      </x:c>
      <x:c r="O32" s="1" t="str">
        <x:f>IF(P32&lt;&gt;"OK","",IF(E32="Cancelled",0,COUNTIFS($B$6:$B$105,B32,$Q$6:$Q$105,"&lt;"&amp;R32,$R$6:$R$105,"&gt;"&amp;Q32,$E$6:$E$105,"&lt;&gt;Cancelled",$P$6:$P$105,"OK")-1))</x:f>
      </x:c>
      <x:c r="P32" s="1" t="str">
        <x:f>IF(A32="",IF(COUNTA(B32:I32)&gt;0,"Missing booking ID",""),IF(COUNTIF($A$6:$A$105,A32)&lt;&gt;1,"Duplicate booking ID",IF(COUNTIF(Fleet!$A$6:$A$25,B32)&lt;&gt;1,"Unknown/duplicate vehicle",IF(AND(OR(E32="Confirmed",E32="Out"),COUNTIFS(Fleet!$A$6:$A$25,B32,Fleet!$E$6:$E$25,"Yes")&lt;&gt;1),"Inactive vehicle",IF(OR(NOT(ISNUMBER(C32)),NOT(ISNUMBER(D32)),ROUND(D32*1440,0)&lt;=ROUND(C32*1440,0)),"Check dates",IF(OR(COUNT(F32:I32)&lt;&gt;4,MIN(F32:I32)&lt;0),"Check amounts/buffer",IF(OR(E32="Confirmed",E32="Out",E32="Returned",E32="Cancelled",E32="Maintenance"),"OK","Check status")))))))</x:f>
      </x:c>
      <x:c r="Q32" s="1" t="str">
        <x:f>IF(P32&lt;&gt;"OK","",ROUND(C32*1440,0))</x:f>
      </x:c>
      <x:c r="R32" s="1" t="str">
        <x:f>IF(P32&lt;&gt;"OK","",ROUND(D32*1440,0)+ROUND(I32*60,0))</x:f>
      </x:c>
    </x:row>
    <x:row r="33" ht="23" customHeight="1">
      <x:c r="A33" s="8"/>
      <x:c r="B33" s="8"/>
      <x:c r="C33" s="9"/>
      <x:c r="D33" s="9"/>
      <x:c r="E33" s="8"/>
      <x:c r="F33" s="11"/>
      <x:c r="G33" s="11"/>
      <x:c r="H33" s="11"/>
      <x:c r="I33" s="8"/>
      <x:c r="J33" s="1" t="str">
        <x:f>IF(P33&lt;&gt;"OK","",IF(OR(E33="Cancelled",E33="Maintenance"),0,ROUNDUP((ROUND(D33*1440,0)-Q33)/1440,0)))</x:f>
      </x:c>
      <x:c r="K33" s="6" t="str">
        <x:f>IF(P33&lt;&gt;"OK","",IF(OR(E33="Cancelled",E33="Maintenance"),0,MAX(0,J33*F33+G33-H33)))</x:f>
      </x:c>
      <x:c r="L33" s="6" t="str">
        <x:f>IF(P33&lt;&gt;"OK","",SUMIFS(Payments!$E$6:$E$205,Payments!$B$6:$B$205,A33,Payments!$D$6:$D$205,"Rental",Payments!$G$6:$G$205,"OK"))</x:f>
      </x:c>
      <x:c r="M33" s="6" t="str">
        <x:f>IF(P33&lt;&gt;"OK","",K33-L33)</x:f>
      </x:c>
      <x:c r="N33" s="10" t="str">
        <x:f>IF(P33&lt;&gt;"OK","",R33/1440)</x:f>
      </x:c>
      <x:c r="O33" s="1" t="str">
        <x:f>IF(P33&lt;&gt;"OK","",IF(E33="Cancelled",0,COUNTIFS($B$6:$B$105,B33,$Q$6:$Q$105,"&lt;"&amp;R33,$R$6:$R$105,"&gt;"&amp;Q33,$E$6:$E$105,"&lt;&gt;Cancelled",$P$6:$P$105,"OK")-1))</x:f>
      </x:c>
      <x:c r="P33" s="1" t="str">
        <x:f>IF(A33="",IF(COUNTA(B33:I33)&gt;0,"Missing booking ID",""),IF(COUNTIF($A$6:$A$105,A33)&lt;&gt;1,"Duplicate booking ID",IF(COUNTIF(Fleet!$A$6:$A$25,B33)&lt;&gt;1,"Unknown/duplicate vehicle",IF(AND(OR(E33="Confirmed",E33="Out"),COUNTIFS(Fleet!$A$6:$A$25,B33,Fleet!$E$6:$E$25,"Yes")&lt;&gt;1),"Inactive vehicle",IF(OR(NOT(ISNUMBER(C33)),NOT(ISNUMBER(D33)),ROUND(D33*1440,0)&lt;=ROUND(C33*1440,0)),"Check dates",IF(OR(COUNT(F33:I33)&lt;&gt;4,MIN(F33:I33)&lt;0),"Check amounts/buffer",IF(OR(E33="Confirmed",E33="Out",E33="Returned",E33="Cancelled",E33="Maintenance"),"OK","Check status")))))))</x:f>
      </x:c>
      <x:c r="Q33" s="1" t="str">
        <x:f>IF(P33&lt;&gt;"OK","",ROUND(C33*1440,0))</x:f>
      </x:c>
      <x:c r="R33" s="1" t="str">
        <x:f>IF(P33&lt;&gt;"OK","",ROUND(D33*1440,0)+ROUND(I33*60,0))</x:f>
      </x:c>
    </x:row>
    <x:row r="34" ht="23" customHeight="1">
      <x:c r="A34" s="8"/>
      <x:c r="B34" s="8"/>
      <x:c r="C34" s="9"/>
      <x:c r="D34" s="9"/>
      <x:c r="E34" s="8"/>
      <x:c r="F34" s="11"/>
      <x:c r="G34" s="11"/>
      <x:c r="H34" s="11"/>
      <x:c r="I34" s="8"/>
      <x:c r="J34" s="1" t="str">
        <x:f>IF(P34&lt;&gt;"OK","",IF(OR(E34="Cancelled",E34="Maintenance"),0,ROUNDUP((ROUND(D34*1440,0)-Q34)/1440,0)))</x:f>
      </x:c>
      <x:c r="K34" s="6" t="str">
        <x:f>IF(P34&lt;&gt;"OK","",IF(OR(E34="Cancelled",E34="Maintenance"),0,MAX(0,J34*F34+G34-H34)))</x:f>
      </x:c>
      <x:c r="L34" s="6" t="str">
        <x:f>IF(P34&lt;&gt;"OK","",SUMIFS(Payments!$E$6:$E$205,Payments!$B$6:$B$205,A34,Payments!$D$6:$D$205,"Rental",Payments!$G$6:$G$205,"OK"))</x:f>
      </x:c>
      <x:c r="M34" s="6" t="str">
        <x:f>IF(P34&lt;&gt;"OK","",K34-L34)</x:f>
      </x:c>
      <x:c r="N34" s="10" t="str">
        <x:f>IF(P34&lt;&gt;"OK","",R34/1440)</x:f>
      </x:c>
      <x:c r="O34" s="1" t="str">
        <x:f>IF(P34&lt;&gt;"OK","",IF(E34="Cancelled",0,COUNTIFS($B$6:$B$105,B34,$Q$6:$Q$105,"&lt;"&amp;R34,$R$6:$R$105,"&gt;"&amp;Q34,$E$6:$E$105,"&lt;&gt;Cancelled",$P$6:$P$105,"OK")-1))</x:f>
      </x:c>
      <x:c r="P34" s="1" t="str">
        <x:f>IF(A34="",IF(COUNTA(B34:I34)&gt;0,"Missing booking ID",""),IF(COUNTIF($A$6:$A$105,A34)&lt;&gt;1,"Duplicate booking ID",IF(COUNTIF(Fleet!$A$6:$A$25,B34)&lt;&gt;1,"Unknown/duplicate vehicle",IF(AND(OR(E34="Confirmed",E34="Out"),COUNTIFS(Fleet!$A$6:$A$25,B34,Fleet!$E$6:$E$25,"Yes")&lt;&gt;1),"Inactive vehicle",IF(OR(NOT(ISNUMBER(C34)),NOT(ISNUMBER(D34)),ROUND(D34*1440,0)&lt;=ROUND(C34*1440,0)),"Check dates",IF(OR(COUNT(F34:I34)&lt;&gt;4,MIN(F34:I34)&lt;0),"Check amounts/buffer",IF(OR(E34="Confirmed",E34="Out",E34="Returned",E34="Cancelled",E34="Maintenance"),"OK","Check status")))))))</x:f>
      </x:c>
      <x:c r="Q34" s="1" t="str">
        <x:f>IF(P34&lt;&gt;"OK","",ROUND(C34*1440,0))</x:f>
      </x:c>
      <x:c r="R34" s="1" t="str">
        <x:f>IF(P34&lt;&gt;"OK","",ROUND(D34*1440,0)+ROUND(I34*60,0))</x:f>
      </x:c>
    </x:row>
    <x:row r="35" ht="23" customHeight="1">
      <x:c r="A35" s="8"/>
      <x:c r="B35" s="8"/>
      <x:c r="C35" s="9"/>
      <x:c r="D35" s="9"/>
      <x:c r="E35" s="8"/>
      <x:c r="F35" s="11"/>
      <x:c r="G35" s="11"/>
      <x:c r="H35" s="11"/>
      <x:c r="I35" s="8"/>
      <x:c r="J35" s="1" t="str">
        <x:f>IF(P35&lt;&gt;"OK","",IF(OR(E35="Cancelled",E35="Maintenance"),0,ROUNDUP((ROUND(D35*1440,0)-Q35)/1440,0)))</x:f>
      </x:c>
      <x:c r="K35" s="6" t="str">
        <x:f>IF(P35&lt;&gt;"OK","",IF(OR(E35="Cancelled",E35="Maintenance"),0,MAX(0,J35*F35+G35-H35)))</x:f>
      </x:c>
      <x:c r="L35" s="6" t="str">
        <x:f>IF(P35&lt;&gt;"OK","",SUMIFS(Payments!$E$6:$E$205,Payments!$B$6:$B$205,A35,Payments!$D$6:$D$205,"Rental",Payments!$G$6:$G$205,"OK"))</x:f>
      </x:c>
      <x:c r="M35" s="6" t="str">
        <x:f>IF(P35&lt;&gt;"OK","",K35-L35)</x:f>
      </x:c>
      <x:c r="N35" s="10" t="str">
        <x:f>IF(P35&lt;&gt;"OK","",R35/1440)</x:f>
      </x:c>
      <x:c r="O35" s="1" t="str">
        <x:f>IF(P35&lt;&gt;"OK","",IF(E35="Cancelled",0,COUNTIFS($B$6:$B$105,B35,$Q$6:$Q$105,"&lt;"&amp;R35,$R$6:$R$105,"&gt;"&amp;Q35,$E$6:$E$105,"&lt;&gt;Cancelled",$P$6:$P$105,"OK")-1))</x:f>
      </x:c>
      <x:c r="P35" s="1" t="str">
        <x:f>IF(A35="",IF(COUNTA(B35:I35)&gt;0,"Missing booking ID",""),IF(COUNTIF($A$6:$A$105,A35)&lt;&gt;1,"Duplicate booking ID",IF(COUNTIF(Fleet!$A$6:$A$25,B35)&lt;&gt;1,"Unknown/duplicate vehicle",IF(AND(OR(E35="Confirmed",E35="Out"),COUNTIFS(Fleet!$A$6:$A$25,B35,Fleet!$E$6:$E$25,"Yes")&lt;&gt;1),"Inactive vehicle",IF(OR(NOT(ISNUMBER(C35)),NOT(ISNUMBER(D35)),ROUND(D35*1440,0)&lt;=ROUND(C35*1440,0)),"Check dates",IF(OR(COUNT(F35:I35)&lt;&gt;4,MIN(F35:I35)&lt;0),"Check amounts/buffer",IF(OR(E35="Confirmed",E35="Out",E35="Returned",E35="Cancelled",E35="Maintenance"),"OK","Check status")))))))</x:f>
      </x:c>
      <x:c r="Q35" s="1" t="str">
        <x:f>IF(P35&lt;&gt;"OK","",ROUND(C35*1440,0))</x:f>
      </x:c>
      <x:c r="R35" s="1" t="str">
        <x:f>IF(P35&lt;&gt;"OK","",ROUND(D35*1440,0)+ROUND(I35*60,0))</x:f>
      </x:c>
    </x:row>
    <x:row r="36" ht="23" customHeight="1">
      <x:c r="A36" s="8"/>
      <x:c r="B36" s="8"/>
      <x:c r="C36" s="9"/>
      <x:c r="D36" s="9"/>
      <x:c r="E36" s="8"/>
      <x:c r="F36" s="11"/>
      <x:c r="G36" s="11"/>
      <x:c r="H36" s="11"/>
      <x:c r="I36" s="8"/>
      <x:c r="J36" s="1" t="str">
        <x:f>IF(P36&lt;&gt;"OK","",IF(OR(E36="Cancelled",E36="Maintenance"),0,ROUNDUP((ROUND(D36*1440,0)-Q36)/1440,0)))</x:f>
      </x:c>
      <x:c r="K36" s="6" t="str">
        <x:f>IF(P36&lt;&gt;"OK","",IF(OR(E36="Cancelled",E36="Maintenance"),0,MAX(0,J36*F36+G36-H36)))</x:f>
      </x:c>
      <x:c r="L36" s="6" t="str">
        <x:f>IF(P36&lt;&gt;"OK","",SUMIFS(Payments!$E$6:$E$205,Payments!$B$6:$B$205,A36,Payments!$D$6:$D$205,"Rental",Payments!$G$6:$G$205,"OK"))</x:f>
      </x:c>
      <x:c r="M36" s="6" t="str">
        <x:f>IF(P36&lt;&gt;"OK","",K36-L36)</x:f>
      </x:c>
      <x:c r="N36" s="10" t="str">
        <x:f>IF(P36&lt;&gt;"OK","",R36/1440)</x:f>
      </x:c>
      <x:c r="O36" s="1" t="str">
        <x:f>IF(P36&lt;&gt;"OK","",IF(E36="Cancelled",0,COUNTIFS($B$6:$B$105,B36,$Q$6:$Q$105,"&lt;"&amp;R36,$R$6:$R$105,"&gt;"&amp;Q36,$E$6:$E$105,"&lt;&gt;Cancelled",$P$6:$P$105,"OK")-1))</x:f>
      </x:c>
      <x:c r="P36" s="1" t="str">
        <x:f>IF(A36="",IF(COUNTA(B36:I36)&gt;0,"Missing booking ID",""),IF(COUNTIF($A$6:$A$105,A36)&lt;&gt;1,"Duplicate booking ID",IF(COUNTIF(Fleet!$A$6:$A$25,B36)&lt;&gt;1,"Unknown/duplicate vehicle",IF(AND(OR(E36="Confirmed",E36="Out"),COUNTIFS(Fleet!$A$6:$A$25,B36,Fleet!$E$6:$E$25,"Yes")&lt;&gt;1),"Inactive vehicle",IF(OR(NOT(ISNUMBER(C36)),NOT(ISNUMBER(D36)),ROUND(D36*1440,0)&lt;=ROUND(C36*1440,0)),"Check dates",IF(OR(COUNT(F36:I36)&lt;&gt;4,MIN(F36:I36)&lt;0),"Check amounts/buffer",IF(OR(E36="Confirmed",E36="Out",E36="Returned",E36="Cancelled",E36="Maintenance"),"OK","Check status")))))))</x:f>
      </x:c>
      <x:c r="Q36" s="1" t="str">
        <x:f>IF(P36&lt;&gt;"OK","",ROUND(C36*1440,0))</x:f>
      </x:c>
      <x:c r="R36" s="1" t="str">
        <x:f>IF(P36&lt;&gt;"OK","",ROUND(D36*1440,0)+ROUND(I36*60,0))</x:f>
      </x:c>
    </x:row>
    <x:row r="37" ht="23" customHeight="1">
      <x:c r="A37" s="8"/>
      <x:c r="B37" s="8"/>
      <x:c r="C37" s="9"/>
      <x:c r="D37" s="9"/>
      <x:c r="E37" s="8"/>
      <x:c r="F37" s="11"/>
      <x:c r="G37" s="11"/>
      <x:c r="H37" s="11"/>
      <x:c r="I37" s="8"/>
      <x:c r="J37" s="1" t="str">
        <x:f>IF(P37&lt;&gt;"OK","",IF(OR(E37="Cancelled",E37="Maintenance"),0,ROUNDUP((ROUND(D37*1440,0)-Q37)/1440,0)))</x:f>
      </x:c>
      <x:c r="K37" s="6" t="str">
        <x:f>IF(P37&lt;&gt;"OK","",IF(OR(E37="Cancelled",E37="Maintenance"),0,MAX(0,J37*F37+G37-H37)))</x:f>
      </x:c>
      <x:c r="L37" s="6" t="str">
        <x:f>IF(P37&lt;&gt;"OK","",SUMIFS(Payments!$E$6:$E$205,Payments!$B$6:$B$205,A37,Payments!$D$6:$D$205,"Rental",Payments!$G$6:$G$205,"OK"))</x:f>
      </x:c>
      <x:c r="M37" s="6" t="str">
        <x:f>IF(P37&lt;&gt;"OK","",K37-L37)</x:f>
      </x:c>
      <x:c r="N37" s="10" t="str">
        <x:f>IF(P37&lt;&gt;"OK","",R37/1440)</x:f>
      </x:c>
      <x:c r="O37" s="1" t="str">
        <x:f>IF(P37&lt;&gt;"OK","",IF(E37="Cancelled",0,COUNTIFS($B$6:$B$105,B37,$Q$6:$Q$105,"&lt;"&amp;R37,$R$6:$R$105,"&gt;"&amp;Q37,$E$6:$E$105,"&lt;&gt;Cancelled",$P$6:$P$105,"OK")-1))</x:f>
      </x:c>
      <x:c r="P37" s="1" t="str">
        <x:f>IF(A37="",IF(COUNTA(B37:I37)&gt;0,"Missing booking ID",""),IF(COUNTIF($A$6:$A$105,A37)&lt;&gt;1,"Duplicate booking ID",IF(COUNTIF(Fleet!$A$6:$A$25,B37)&lt;&gt;1,"Unknown/duplicate vehicle",IF(AND(OR(E37="Confirmed",E37="Out"),COUNTIFS(Fleet!$A$6:$A$25,B37,Fleet!$E$6:$E$25,"Yes")&lt;&gt;1),"Inactive vehicle",IF(OR(NOT(ISNUMBER(C37)),NOT(ISNUMBER(D37)),ROUND(D37*1440,0)&lt;=ROUND(C37*1440,0)),"Check dates",IF(OR(COUNT(F37:I37)&lt;&gt;4,MIN(F37:I37)&lt;0),"Check amounts/buffer",IF(OR(E37="Confirmed",E37="Out",E37="Returned",E37="Cancelled",E37="Maintenance"),"OK","Check status")))))))</x:f>
      </x:c>
      <x:c r="Q37" s="1" t="str">
        <x:f>IF(P37&lt;&gt;"OK","",ROUND(C37*1440,0))</x:f>
      </x:c>
      <x:c r="R37" s="1" t="str">
        <x:f>IF(P37&lt;&gt;"OK","",ROUND(D37*1440,0)+ROUND(I37*60,0))</x:f>
      </x:c>
    </x:row>
    <x:row r="38" ht="23" customHeight="1">
      <x:c r="A38" s="8"/>
      <x:c r="B38" s="8"/>
      <x:c r="C38" s="9"/>
      <x:c r="D38" s="9"/>
      <x:c r="E38" s="8"/>
      <x:c r="F38" s="11"/>
      <x:c r="G38" s="11"/>
      <x:c r="H38" s="11"/>
      <x:c r="I38" s="8"/>
      <x:c r="J38" s="1" t="str">
        <x:f>IF(P38&lt;&gt;"OK","",IF(OR(E38="Cancelled",E38="Maintenance"),0,ROUNDUP((ROUND(D38*1440,0)-Q38)/1440,0)))</x:f>
      </x:c>
      <x:c r="K38" s="6" t="str">
        <x:f>IF(P38&lt;&gt;"OK","",IF(OR(E38="Cancelled",E38="Maintenance"),0,MAX(0,J38*F38+G38-H38)))</x:f>
      </x:c>
      <x:c r="L38" s="6" t="str">
        <x:f>IF(P38&lt;&gt;"OK","",SUMIFS(Payments!$E$6:$E$205,Payments!$B$6:$B$205,A38,Payments!$D$6:$D$205,"Rental",Payments!$G$6:$G$205,"OK"))</x:f>
      </x:c>
      <x:c r="M38" s="6" t="str">
        <x:f>IF(P38&lt;&gt;"OK","",K38-L38)</x:f>
      </x:c>
      <x:c r="N38" s="10" t="str">
        <x:f>IF(P38&lt;&gt;"OK","",R38/1440)</x:f>
      </x:c>
      <x:c r="O38" s="1" t="str">
        <x:f>IF(P38&lt;&gt;"OK","",IF(E38="Cancelled",0,COUNTIFS($B$6:$B$105,B38,$Q$6:$Q$105,"&lt;"&amp;R38,$R$6:$R$105,"&gt;"&amp;Q38,$E$6:$E$105,"&lt;&gt;Cancelled",$P$6:$P$105,"OK")-1))</x:f>
      </x:c>
      <x:c r="P38" s="1" t="str">
        <x:f>IF(A38="",IF(COUNTA(B38:I38)&gt;0,"Missing booking ID",""),IF(COUNTIF($A$6:$A$105,A38)&lt;&gt;1,"Duplicate booking ID",IF(COUNTIF(Fleet!$A$6:$A$25,B38)&lt;&gt;1,"Unknown/duplicate vehicle",IF(AND(OR(E38="Confirmed",E38="Out"),COUNTIFS(Fleet!$A$6:$A$25,B38,Fleet!$E$6:$E$25,"Yes")&lt;&gt;1),"Inactive vehicle",IF(OR(NOT(ISNUMBER(C38)),NOT(ISNUMBER(D38)),ROUND(D38*1440,0)&lt;=ROUND(C38*1440,0)),"Check dates",IF(OR(COUNT(F38:I38)&lt;&gt;4,MIN(F38:I38)&lt;0),"Check amounts/buffer",IF(OR(E38="Confirmed",E38="Out",E38="Returned",E38="Cancelled",E38="Maintenance"),"OK","Check status")))))))</x:f>
      </x:c>
      <x:c r="Q38" s="1" t="str">
        <x:f>IF(P38&lt;&gt;"OK","",ROUND(C38*1440,0))</x:f>
      </x:c>
      <x:c r="R38" s="1" t="str">
        <x:f>IF(P38&lt;&gt;"OK","",ROUND(D38*1440,0)+ROUND(I38*60,0))</x:f>
      </x:c>
    </x:row>
    <x:row r="39" ht="23" customHeight="1">
      <x:c r="A39" s="8"/>
      <x:c r="B39" s="8"/>
      <x:c r="C39" s="9"/>
      <x:c r="D39" s="9"/>
      <x:c r="E39" s="8"/>
      <x:c r="F39" s="11"/>
      <x:c r="G39" s="11"/>
      <x:c r="H39" s="11"/>
      <x:c r="I39" s="8"/>
      <x:c r="J39" s="1" t="str">
        <x:f>IF(P39&lt;&gt;"OK","",IF(OR(E39="Cancelled",E39="Maintenance"),0,ROUNDUP((ROUND(D39*1440,0)-Q39)/1440,0)))</x:f>
      </x:c>
      <x:c r="K39" s="6" t="str">
        <x:f>IF(P39&lt;&gt;"OK","",IF(OR(E39="Cancelled",E39="Maintenance"),0,MAX(0,J39*F39+G39-H39)))</x:f>
      </x:c>
      <x:c r="L39" s="6" t="str">
        <x:f>IF(P39&lt;&gt;"OK","",SUMIFS(Payments!$E$6:$E$205,Payments!$B$6:$B$205,A39,Payments!$D$6:$D$205,"Rental",Payments!$G$6:$G$205,"OK"))</x:f>
      </x:c>
      <x:c r="M39" s="6" t="str">
        <x:f>IF(P39&lt;&gt;"OK","",K39-L39)</x:f>
      </x:c>
      <x:c r="N39" s="10" t="str">
        <x:f>IF(P39&lt;&gt;"OK","",R39/1440)</x:f>
      </x:c>
      <x:c r="O39" s="1" t="str">
        <x:f>IF(P39&lt;&gt;"OK","",IF(E39="Cancelled",0,COUNTIFS($B$6:$B$105,B39,$Q$6:$Q$105,"&lt;"&amp;R39,$R$6:$R$105,"&gt;"&amp;Q39,$E$6:$E$105,"&lt;&gt;Cancelled",$P$6:$P$105,"OK")-1))</x:f>
      </x:c>
      <x:c r="P39" s="1" t="str">
        <x:f>IF(A39="",IF(COUNTA(B39:I39)&gt;0,"Missing booking ID",""),IF(COUNTIF($A$6:$A$105,A39)&lt;&gt;1,"Duplicate booking ID",IF(COUNTIF(Fleet!$A$6:$A$25,B39)&lt;&gt;1,"Unknown/duplicate vehicle",IF(AND(OR(E39="Confirmed",E39="Out"),COUNTIFS(Fleet!$A$6:$A$25,B39,Fleet!$E$6:$E$25,"Yes")&lt;&gt;1),"Inactive vehicle",IF(OR(NOT(ISNUMBER(C39)),NOT(ISNUMBER(D39)),ROUND(D39*1440,0)&lt;=ROUND(C39*1440,0)),"Check dates",IF(OR(COUNT(F39:I39)&lt;&gt;4,MIN(F39:I39)&lt;0),"Check amounts/buffer",IF(OR(E39="Confirmed",E39="Out",E39="Returned",E39="Cancelled",E39="Maintenance"),"OK","Check status")))))))</x:f>
      </x:c>
      <x:c r="Q39" s="1" t="str">
        <x:f>IF(P39&lt;&gt;"OK","",ROUND(C39*1440,0))</x:f>
      </x:c>
      <x:c r="R39" s="1" t="str">
        <x:f>IF(P39&lt;&gt;"OK","",ROUND(D39*1440,0)+ROUND(I39*60,0))</x:f>
      </x:c>
    </x:row>
    <x:row r="40" ht="23" customHeight="1">
      <x:c r="A40" s="8"/>
      <x:c r="B40" s="8"/>
      <x:c r="C40" s="9"/>
      <x:c r="D40" s="9"/>
      <x:c r="E40" s="8"/>
      <x:c r="F40" s="11"/>
      <x:c r="G40" s="11"/>
      <x:c r="H40" s="11"/>
      <x:c r="I40" s="8"/>
      <x:c r="J40" s="1" t="str">
        <x:f>IF(P40&lt;&gt;"OK","",IF(OR(E40="Cancelled",E40="Maintenance"),0,ROUNDUP((ROUND(D40*1440,0)-Q40)/1440,0)))</x:f>
      </x:c>
      <x:c r="K40" s="6" t="str">
        <x:f>IF(P40&lt;&gt;"OK","",IF(OR(E40="Cancelled",E40="Maintenance"),0,MAX(0,J40*F40+G40-H40)))</x:f>
      </x:c>
      <x:c r="L40" s="6" t="str">
        <x:f>IF(P40&lt;&gt;"OK","",SUMIFS(Payments!$E$6:$E$205,Payments!$B$6:$B$205,A40,Payments!$D$6:$D$205,"Rental",Payments!$G$6:$G$205,"OK"))</x:f>
      </x:c>
      <x:c r="M40" s="6" t="str">
        <x:f>IF(P40&lt;&gt;"OK","",K40-L40)</x:f>
      </x:c>
      <x:c r="N40" s="10" t="str">
        <x:f>IF(P40&lt;&gt;"OK","",R40/1440)</x:f>
      </x:c>
      <x:c r="O40" s="1" t="str">
        <x:f>IF(P40&lt;&gt;"OK","",IF(E40="Cancelled",0,COUNTIFS($B$6:$B$105,B40,$Q$6:$Q$105,"&lt;"&amp;R40,$R$6:$R$105,"&gt;"&amp;Q40,$E$6:$E$105,"&lt;&gt;Cancelled",$P$6:$P$105,"OK")-1))</x:f>
      </x:c>
      <x:c r="P40" s="1" t="str">
        <x:f>IF(A40="",IF(COUNTA(B40:I40)&gt;0,"Missing booking ID",""),IF(COUNTIF($A$6:$A$105,A40)&lt;&gt;1,"Duplicate booking ID",IF(COUNTIF(Fleet!$A$6:$A$25,B40)&lt;&gt;1,"Unknown/duplicate vehicle",IF(AND(OR(E40="Confirmed",E40="Out"),COUNTIFS(Fleet!$A$6:$A$25,B40,Fleet!$E$6:$E$25,"Yes")&lt;&gt;1),"Inactive vehicle",IF(OR(NOT(ISNUMBER(C40)),NOT(ISNUMBER(D40)),ROUND(D40*1440,0)&lt;=ROUND(C40*1440,0)),"Check dates",IF(OR(COUNT(F40:I40)&lt;&gt;4,MIN(F40:I40)&lt;0),"Check amounts/buffer",IF(OR(E40="Confirmed",E40="Out",E40="Returned",E40="Cancelled",E40="Maintenance"),"OK","Check status")))))))</x:f>
      </x:c>
      <x:c r="Q40" s="1" t="str">
        <x:f>IF(P40&lt;&gt;"OK","",ROUND(C40*1440,0))</x:f>
      </x:c>
      <x:c r="R40" s="1" t="str">
        <x:f>IF(P40&lt;&gt;"OK","",ROUND(D40*1440,0)+ROUND(I40*60,0))</x:f>
      </x:c>
    </x:row>
    <x:row r="41" ht="23" customHeight="1">
      <x:c r="A41" s="8"/>
      <x:c r="B41" s="8"/>
      <x:c r="C41" s="9"/>
      <x:c r="D41" s="9"/>
      <x:c r="E41" s="8"/>
      <x:c r="F41" s="11"/>
      <x:c r="G41" s="11"/>
      <x:c r="H41" s="11"/>
      <x:c r="I41" s="8"/>
      <x:c r="J41" s="1" t="str">
        <x:f>IF(P41&lt;&gt;"OK","",IF(OR(E41="Cancelled",E41="Maintenance"),0,ROUNDUP((ROUND(D41*1440,0)-Q41)/1440,0)))</x:f>
      </x:c>
      <x:c r="K41" s="6" t="str">
        <x:f>IF(P41&lt;&gt;"OK","",IF(OR(E41="Cancelled",E41="Maintenance"),0,MAX(0,J41*F41+G41-H41)))</x:f>
      </x:c>
      <x:c r="L41" s="6" t="str">
        <x:f>IF(P41&lt;&gt;"OK","",SUMIFS(Payments!$E$6:$E$205,Payments!$B$6:$B$205,A41,Payments!$D$6:$D$205,"Rental",Payments!$G$6:$G$205,"OK"))</x:f>
      </x:c>
      <x:c r="M41" s="6" t="str">
        <x:f>IF(P41&lt;&gt;"OK","",K41-L41)</x:f>
      </x:c>
      <x:c r="N41" s="10" t="str">
        <x:f>IF(P41&lt;&gt;"OK","",R41/1440)</x:f>
      </x:c>
      <x:c r="O41" s="1" t="str">
        <x:f>IF(P41&lt;&gt;"OK","",IF(E41="Cancelled",0,COUNTIFS($B$6:$B$105,B41,$Q$6:$Q$105,"&lt;"&amp;R41,$R$6:$R$105,"&gt;"&amp;Q41,$E$6:$E$105,"&lt;&gt;Cancelled",$P$6:$P$105,"OK")-1))</x:f>
      </x:c>
      <x:c r="P41" s="1" t="str">
        <x:f>IF(A41="",IF(COUNTA(B41:I41)&gt;0,"Missing booking ID",""),IF(COUNTIF($A$6:$A$105,A41)&lt;&gt;1,"Duplicate booking ID",IF(COUNTIF(Fleet!$A$6:$A$25,B41)&lt;&gt;1,"Unknown/duplicate vehicle",IF(AND(OR(E41="Confirmed",E41="Out"),COUNTIFS(Fleet!$A$6:$A$25,B41,Fleet!$E$6:$E$25,"Yes")&lt;&gt;1),"Inactive vehicle",IF(OR(NOT(ISNUMBER(C41)),NOT(ISNUMBER(D41)),ROUND(D41*1440,0)&lt;=ROUND(C41*1440,0)),"Check dates",IF(OR(COUNT(F41:I41)&lt;&gt;4,MIN(F41:I41)&lt;0),"Check amounts/buffer",IF(OR(E41="Confirmed",E41="Out",E41="Returned",E41="Cancelled",E41="Maintenance"),"OK","Check status")))))))</x:f>
      </x:c>
      <x:c r="Q41" s="1" t="str">
        <x:f>IF(P41&lt;&gt;"OK","",ROUND(C41*1440,0))</x:f>
      </x:c>
      <x:c r="R41" s="1" t="str">
        <x:f>IF(P41&lt;&gt;"OK","",ROUND(D41*1440,0)+ROUND(I41*60,0))</x:f>
      </x:c>
    </x:row>
    <x:row r="42" ht="23" customHeight="1">
      <x:c r="A42" s="8"/>
      <x:c r="B42" s="8"/>
      <x:c r="C42" s="9"/>
      <x:c r="D42" s="9"/>
      <x:c r="E42" s="8"/>
      <x:c r="F42" s="11"/>
      <x:c r="G42" s="11"/>
      <x:c r="H42" s="11"/>
      <x:c r="I42" s="8"/>
      <x:c r="J42" s="1" t="str">
        <x:f>IF(P42&lt;&gt;"OK","",IF(OR(E42="Cancelled",E42="Maintenance"),0,ROUNDUP((ROUND(D42*1440,0)-Q42)/1440,0)))</x:f>
      </x:c>
      <x:c r="K42" s="6" t="str">
        <x:f>IF(P42&lt;&gt;"OK","",IF(OR(E42="Cancelled",E42="Maintenance"),0,MAX(0,J42*F42+G42-H42)))</x:f>
      </x:c>
      <x:c r="L42" s="6" t="str">
        <x:f>IF(P42&lt;&gt;"OK","",SUMIFS(Payments!$E$6:$E$205,Payments!$B$6:$B$205,A42,Payments!$D$6:$D$205,"Rental",Payments!$G$6:$G$205,"OK"))</x:f>
      </x:c>
      <x:c r="M42" s="6" t="str">
        <x:f>IF(P42&lt;&gt;"OK","",K42-L42)</x:f>
      </x:c>
      <x:c r="N42" s="10" t="str">
        <x:f>IF(P42&lt;&gt;"OK","",R42/1440)</x:f>
      </x:c>
      <x:c r="O42" s="1" t="str">
        <x:f>IF(P42&lt;&gt;"OK","",IF(E42="Cancelled",0,COUNTIFS($B$6:$B$105,B42,$Q$6:$Q$105,"&lt;"&amp;R42,$R$6:$R$105,"&gt;"&amp;Q42,$E$6:$E$105,"&lt;&gt;Cancelled",$P$6:$P$105,"OK")-1))</x:f>
      </x:c>
      <x:c r="P42" s="1" t="str">
        <x:f>IF(A42="",IF(COUNTA(B42:I42)&gt;0,"Missing booking ID",""),IF(COUNTIF($A$6:$A$105,A42)&lt;&gt;1,"Duplicate booking ID",IF(COUNTIF(Fleet!$A$6:$A$25,B42)&lt;&gt;1,"Unknown/duplicate vehicle",IF(AND(OR(E42="Confirmed",E42="Out"),COUNTIFS(Fleet!$A$6:$A$25,B42,Fleet!$E$6:$E$25,"Yes")&lt;&gt;1),"Inactive vehicle",IF(OR(NOT(ISNUMBER(C42)),NOT(ISNUMBER(D42)),ROUND(D42*1440,0)&lt;=ROUND(C42*1440,0)),"Check dates",IF(OR(COUNT(F42:I42)&lt;&gt;4,MIN(F42:I42)&lt;0),"Check amounts/buffer",IF(OR(E42="Confirmed",E42="Out",E42="Returned",E42="Cancelled",E42="Maintenance"),"OK","Check status")))))))</x:f>
      </x:c>
      <x:c r="Q42" s="1" t="str">
        <x:f>IF(P42&lt;&gt;"OK","",ROUND(C42*1440,0))</x:f>
      </x:c>
      <x:c r="R42" s="1" t="str">
        <x:f>IF(P42&lt;&gt;"OK","",ROUND(D42*1440,0)+ROUND(I42*60,0))</x:f>
      </x:c>
    </x:row>
    <x:row r="43" ht="23" customHeight="1">
      <x:c r="A43" s="8"/>
      <x:c r="B43" s="8"/>
      <x:c r="C43" s="9"/>
      <x:c r="D43" s="9"/>
      <x:c r="E43" s="8"/>
      <x:c r="F43" s="11"/>
      <x:c r="G43" s="11"/>
      <x:c r="H43" s="11"/>
      <x:c r="I43" s="8"/>
      <x:c r="J43" s="1" t="str">
        <x:f>IF(P43&lt;&gt;"OK","",IF(OR(E43="Cancelled",E43="Maintenance"),0,ROUNDUP((ROUND(D43*1440,0)-Q43)/1440,0)))</x:f>
      </x:c>
      <x:c r="K43" s="6" t="str">
        <x:f>IF(P43&lt;&gt;"OK","",IF(OR(E43="Cancelled",E43="Maintenance"),0,MAX(0,J43*F43+G43-H43)))</x:f>
      </x:c>
      <x:c r="L43" s="6" t="str">
        <x:f>IF(P43&lt;&gt;"OK","",SUMIFS(Payments!$E$6:$E$205,Payments!$B$6:$B$205,A43,Payments!$D$6:$D$205,"Rental",Payments!$G$6:$G$205,"OK"))</x:f>
      </x:c>
      <x:c r="M43" s="6" t="str">
        <x:f>IF(P43&lt;&gt;"OK","",K43-L43)</x:f>
      </x:c>
      <x:c r="N43" s="10" t="str">
        <x:f>IF(P43&lt;&gt;"OK","",R43/1440)</x:f>
      </x:c>
      <x:c r="O43" s="1" t="str">
        <x:f>IF(P43&lt;&gt;"OK","",IF(E43="Cancelled",0,COUNTIFS($B$6:$B$105,B43,$Q$6:$Q$105,"&lt;"&amp;R43,$R$6:$R$105,"&gt;"&amp;Q43,$E$6:$E$105,"&lt;&gt;Cancelled",$P$6:$P$105,"OK")-1))</x:f>
      </x:c>
      <x:c r="P43" s="1" t="str">
        <x:f>IF(A43="",IF(COUNTA(B43:I43)&gt;0,"Missing booking ID",""),IF(COUNTIF($A$6:$A$105,A43)&lt;&gt;1,"Duplicate booking ID",IF(COUNTIF(Fleet!$A$6:$A$25,B43)&lt;&gt;1,"Unknown/duplicate vehicle",IF(AND(OR(E43="Confirmed",E43="Out"),COUNTIFS(Fleet!$A$6:$A$25,B43,Fleet!$E$6:$E$25,"Yes")&lt;&gt;1),"Inactive vehicle",IF(OR(NOT(ISNUMBER(C43)),NOT(ISNUMBER(D43)),ROUND(D43*1440,0)&lt;=ROUND(C43*1440,0)),"Check dates",IF(OR(COUNT(F43:I43)&lt;&gt;4,MIN(F43:I43)&lt;0),"Check amounts/buffer",IF(OR(E43="Confirmed",E43="Out",E43="Returned",E43="Cancelled",E43="Maintenance"),"OK","Check status")))))))</x:f>
      </x:c>
      <x:c r="Q43" s="1" t="str">
        <x:f>IF(P43&lt;&gt;"OK","",ROUND(C43*1440,0))</x:f>
      </x:c>
      <x:c r="R43" s="1" t="str">
        <x:f>IF(P43&lt;&gt;"OK","",ROUND(D43*1440,0)+ROUND(I43*60,0))</x:f>
      </x:c>
    </x:row>
    <x:row r="44" ht="23" customHeight="1">
      <x:c r="A44" s="8"/>
      <x:c r="B44" s="8"/>
      <x:c r="C44" s="9"/>
      <x:c r="D44" s="9"/>
      <x:c r="E44" s="8"/>
      <x:c r="F44" s="11"/>
      <x:c r="G44" s="11"/>
      <x:c r="H44" s="11"/>
      <x:c r="I44" s="8"/>
      <x:c r="J44" s="1" t="str">
        <x:f>IF(P44&lt;&gt;"OK","",IF(OR(E44="Cancelled",E44="Maintenance"),0,ROUNDUP((ROUND(D44*1440,0)-Q44)/1440,0)))</x:f>
      </x:c>
      <x:c r="K44" s="6" t="str">
        <x:f>IF(P44&lt;&gt;"OK","",IF(OR(E44="Cancelled",E44="Maintenance"),0,MAX(0,J44*F44+G44-H44)))</x:f>
      </x:c>
      <x:c r="L44" s="6" t="str">
        <x:f>IF(P44&lt;&gt;"OK","",SUMIFS(Payments!$E$6:$E$205,Payments!$B$6:$B$205,A44,Payments!$D$6:$D$205,"Rental",Payments!$G$6:$G$205,"OK"))</x:f>
      </x:c>
      <x:c r="M44" s="6" t="str">
        <x:f>IF(P44&lt;&gt;"OK","",K44-L44)</x:f>
      </x:c>
      <x:c r="N44" s="10" t="str">
        <x:f>IF(P44&lt;&gt;"OK","",R44/1440)</x:f>
      </x:c>
      <x:c r="O44" s="1" t="str">
        <x:f>IF(P44&lt;&gt;"OK","",IF(E44="Cancelled",0,COUNTIFS($B$6:$B$105,B44,$Q$6:$Q$105,"&lt;"&amp;R44,$R$6:$R$105,"&gt;"&amp;Q44,$E$6:$E$105,"&lt;&gt;Cancelled",$P$6:$P$105,"OK")-1))</x:f>
      </x:c>
      <x:c r="P44" s="1" t="str">
        <x:f>IF(A44="",IF(COUNTA(B44:I44)&gt;0,"Missing booking ID",""),IF(COUNTIF($A$6:$A$105,A44)&lt;&gt;1,"Duplicate booking ID",IF(COUNTIF(Fleet!$A$6:$A$25,B44)&lt;&gt;1,"Unknown/duplicate vehicle",IF(AND(OR(E44="Confirmed",E44="Out"),COUNTIFS(Fleet!$A$6:$A$25,B44,Fleet!$E$6:$E$25,"Yes")&lt;&gt;1),"Inactive vehicle",IF(OR(NOT(ISNUMBER(C44)),NOT(ISNUMBER(D44)),ROUND(D44*1440,0)&lt;=ROUND(C44*1440,0)),"Check dates",IF(OR(COUNT(F44:I44)&lt;&gt;4,MIN(F44:I44)&lt;0),"Check amounts/buffer",IF(OR(E44="Confirmed",E44="Out",E44="Returned",E44="Cancelled",E44="Maintenance"),"OK","Check status")))))))</x:f>
      </x:c>
      <x:c r="Q44" s="1" t="str">
        <x:f>IF(P44&lt;&gt;"OK","",ROUND(C44*1440,0))</x:f>
      </x:c>
      <x:c r="R44" s="1" t="str">
        <x:f>IF(P44&lt;&gt;"OK","",ROUND(D44*1440,0)+ROUND(I44*60,0))</x:f>
      </x:c>
    </x:row>
    <x:row r="45" ht="23" customHeight="1">
      <x:c r="A45" s="8"/>
      <x:c r="B45" s="8"/>
      <x:c r="C45" s="9"/>
      <x:c r="D45" s="9"/>
      <x:c r="E45" s="8"/>
      <x:c r="F45" s="11"/>
      <x:c r="G45" s="11"/>
      <x:c r="H45" s="11"/>
      <x:c r="I45" s="8"/>
      <x:c r="J45" s="1" t="str">
        <x:f>IF(P45&lt;&gt;"OK","",IF(OR(E45="Cancelled",E45="Maintenance"),0,ROUNDUP((ROUND(D45*1440,0)-Q45)/1440,0)))</x:f>
      </x:c>
      <x:c r="K45" s="6" t="str">
        <x:f>IF(P45&lt;&gt;"OK","",IF(OR(E45="Cancelled",E45="Maintenance"),0,MAX(0,J45*F45+G45-H45)))</x:f>
      </x:c>
      <x:c r="L45" s="6" t="str">
        <x:f>IF(P45&lt;&gt;"OK","",SUMIFS(Payments!$E$6:$E$205,Payments!$B$6:$B$205,A45,Payments!$D$6:$D$205,"Rental",Payments!$G$6:$G$205,"OK"))</x:f>
      </x:c>
      <x:c r="M45" s="6" t="str">
        <x:f>IF(P45&lt;&gt;"OK","",K45-L45)</x:f>
      </x:c>
      <x:c r="N45" s="10" t="str">
        <x:f>IF(P45&lt;&gt;"OK","",R45/1440)</x:f>
      </x:c>
      <x:c r="O45" s="1" t="str">
        <x:f>IF(P45&lt;&gt;"OK","",IF(E45="Cancelled",0,COUNTIFS($B$6:$B$105,B45,$Q$6:$Q$105,"&lt;"&amp;R45,$R$6:$R$105,"&gt;"&amp;Q45,$E$6:$E$105,"&lt;&gt;Cancelled",$P$6:$P$105,"OK")-1))</x:f>
      </x:c>
      <x:c r="P45" s="1" t="str">
        <x:f>IF(A45="",IF(COUNTA(B45:I45)&gt;0,"Missing booking ID",""),IF(COUNTIF($A$6:$A$105,A45)&lt;&gt;1,"Duplicate booking ID",IF(COUNTIF(Fleet!$A$6:$A$25,B45)&lt;&gt;1,"Unknown/duplicate vehicle",IF(AND(OR(E45="Confirmed",E45="Out"),COUNTIFS(Fleet!$A$6:$A$25,B45,Fleet!$E$6:$E$25,"Yes")&lt;&gt;1),"Inactive vehicle",IF(OR(NOT(ISNUMBER(C45)),NOT(ISNUMBER(D45)),ROUND(D45*1440,0)&lt;=ROUND(C45*1440,0)),"Check dates",IF(OR(COUNT(F45:I45)&lt;&gt;4,MIN(F45:I45)&lt;0),"Check amounts/buffer",IF(OR(E45="Confirmed",E45="Out",E45="Returned",E45="Cancelled",E45="Maintenance"),"OK","Check status")))))))</x:f>
      </x:c>
      <x:c r="Q45" s="1" t="str">
        <x:f>IF(P45&lt;&gt;"OK","",ROUND(C45*1440,0))</x:f>
      </x:c>
      <x:c r="R45" s="1" t="str">
        <x:f>IF(P45&lt;&gt;"OK","",ROUND(D45*1440,0)+ROUND(I45*60,0))</x:f>
      </x:c>
    </x:row>
    <x:row r="46" ht="23" customHeight="1">
      <x:c r="A46" s="8"/>
      <x:c r="B46" s="8"/>
      <x:c r="C46" s="9"/>
      <x:c r="D46" s="9"/>
      <x:c r="E46" s="8"/>
      <x:c r="F46" s="11"/>
      <x:c r="G46" s="11"/>
      <x:c r="H46" s="11"/>
      <x:c r="I46" s="8"/>
      <x:c r="J46" s="1" t="str">
        <x:f>IF(P46&lt;&gt;"OK","",IF(OR(E46="Cancelled",E46="Maintenance"),0,ROUNDUP((ROUND(D46*1440,0)-Q46)/1440,0)))</x:f>
      </x:c>
      <x:c r="K46" s="6" t="str">
        <x:f>IF(P46&lt;&gt;"OK","",IF(OR(E46="Cancelled",E46="Maintenance"),0,MAX(0,J46*F46+G46-H46)))</x:f>
      </x:c>
      <x:c r="L46" s="6" t="str">
        <x:f>IF(P46&lt;&gt;"OK","",SUMIFS(Payments!$E$6:$E$205,Payments!$B$6:$B$205,A46,Payments!$D$6:$D$205,"Rental",Payments!$G$6:$G$205,"OK"))</x:f>
      </x:c>
      <x:c r="M46" s="6" t="str">
        <x:f>IF(P46&lt;&gt;"OK","",K46-L46)</x:f>
      </x:c>
      <x:c r="N46" s="10" t="str">
        <x:f>IF(P46&lt;&gt;"OK","",R46/1440)</x:f>
      </x:c>
      <x:c r="O46" s="1" t="str">
        <x:f>IF(P46&lt;&gt;"OK","",IF(E46="Cancelled",0,COUNTIFS($B$6:$B$105,B46,$Q$6:$Q$105,"&lt;"&amp;R46,$R$6:$R$105,"&gt;"&amp;Q46,$E$6:$E$105,"&lt;&gt;Cancelled",$P$6:$P$105,"OK")-1))</x:f>
      </x:c>
      <x:c r="P46" s="1" t="str">
        <x:f>IF(A46="",IF(COUNTA(B46:I46)&gt;0,"Missing booking ID",""),IF(COUNTIF($A$6:$A$105,A46)&lt;&gt;1,"Duplicate booking ID",IF(COUNTIF(Fleet!$A$6:$A$25,B46)&lt;&gt;1,"Unknown/duplicate vehicle",IF(AND(OR(E46="Confirmed",E46="Out"),COUNTIFS(Fleet!$A$6:$A$25,B46,Fleet!$E$6:$E$25,"Yes")&lt;&gt;1),"Inactive vehicle",IF(OR(NOT(ISNUMBER(C46)),NOT(ISNUMBER(D46)),ROUND(D46*1440,0)&lt;=ROUND(C46*1440,0)),"Check dates",IF(OR(COUNT(F46:I46)&lt;&gt;4,MIN(F46:I46)&lt;0),"Check amounts/buffer",IF(OR(E46="Confirmed",E46="Out",E46="Returned",E46="Cancelled",E46="Maintenance"),"OK","Check status")))))))</x:f>
      </x:c>
      <x:c r="Q46" s="1" t="str">
        <x:f>IF(P46&lt;&gt;"OK","",ROUND(C46*1440,0))</x:f>
      </x:c>
      <x:c r="R46" s="1" t="str">
        <x:f>IF(P46&lt;&gt;"OK","",ROUND(D46*1440,0)+ROUND(I46*60,0))</x:f>
      </x:c>
    </x:row>
    <x:row r="47" ht="23" customHeight="1">
      <x:c r="A47" s="8"/>
      <x:c r="B47" s="8"/>
      <x:c r="C47" s="9"/>
      <x:c r="D47" s="9"/>
      <x:c r="E47" s="8"/>
      <x:c r="F47" s="11"/>
      <x:c r="G47" s="11"/>
      <x:c r="H47" s="11"/>
      <x:c r="I47" s="8"/>
      <x:c r="J47" s="1" t="str">
        <x:f>IF(P47&lt;&gt;"OK","",IF(OR(E47="Cancelled",E47="Maintenance"),0,ROUNDUP((ROUND(D47*1440,0)-Q47)/1440,0)))</x:f>
      </x:c>
      <x:c r="K47" s="6" t="str">
        <x:f>IF(P47&lt;&gt;"OK","",IF(OR(E47="Cancelled",E47="Maintenance"),0,MAX(0,J47*F47+G47-H47)))</x:f>
      </x:c>
      <x:c r="L47" s="6" t="str">
        <x:f>IF(P47&lt;&gt;"OK","",SUMIFS(Payments!$E$6:$E$205,Payments!$B$6:$B$205,A47,Payments!$D$6:$D$205,"Rental",Payments!$G$6:$G$205,"OK"))</x:f>
      </x:c>
      <x:c r="M47" s="6" t="str">
        <x:f>IF(P47&lt;&gt;"OK","",K47-L47)</x:f>
      </x:c>
      <x:c r="N47" s="10" t="str">
        <x:f>IF(P47&lt;&gt;"OK","",R47/1440)</x:f>
      </x:c>
      <x:c r="O47" s="1" t="str">
        <x:f>IF(P47&lt;&gt;"OK","",IF(E47="Cancelled",0,COUNTIFS($B$6:$B$105,B47,$Q$6:$Q$105,"&lt;"&amp;R47,$R$6:$R$105,"&gt;"&amp;Q47,$E$6:$E$105,"&lt;&gt;Cancelled",$P$6:$P$105,"OK")-1))</x:f>
      </x:c>
      <x:c r="P47" s="1" t="str">
        <x:f>IF(A47="",IF(COUNTA(B47:I47)&gt;0,"Missing booking ID",""),IF(COUNTIF($A$6:$A$105,A47)&lt;&gt;1,"Duplicate booking ID",IF(COUNTIF(Fleet!$A$6:$A$25,B47)&lt;&gt;1,"Unknown/duplicate vehicle",IF(AND(OR(E47="Confirmed",E47="Out"),COUNTIFS(Fleet!$A$6:$A$25,B47,Fleet!$E$6:$E$25,"Yes")&lt;&gt;1),"Inactive vehicle",IF(OR(NOT(ISNUMBER(C47)),NOT(ISNUMBER(D47)),ROUND(D47*1440,0)&lt;=ROUND(C47*1440,0)),"Check dates",IF(OR(COUNT(F47:I47)&lt;&gt;4,MIN(F47:I47)&lt;0),"Check amounts/buffer",IF(OR(E47="Confirmed",E47="Out",E47="Returned",E47="Cancelled",E47="Maintenance"),"OK","Check status")))))))</x:f>
      </x:c>
      <x:c r="Q47" s="1" t="str">
        <x:f>IF(P47&lt;&gt;"OK","",ROUND(C47*1440,0))</x:f>
      </x:c>
      <x:c r="R47" s="1" t="str">
        <x:f>IF(P47&lt;&gt;"OK","",ROUND(D47*1440,0)+ROUND(I47*60,0))</x:f>
      </x:c>
    </x:row>
    <x:row r="48" ht="23" customHeight="1">
      <x:c r="A48" s="8"/>
      <x:c r="B48" s="8"/>
      <x:c r="C48" s="9"/>
      <x:c r="D48" s="9"/>
      <x:c r="E48" s="8"/>
      <x:c r="F48" s="11"/>
      <x:c r="G48" s="11"/>
      <x:c r="H48" s="11"/>
      <x:c r="I48" s="8"/>
      <x:c r="J48" s="1" t="str">
        <x:f>IF(P48&lt;&gt;"OK","",IF(OR(E48="Cancelled",E48="Maintenance"),0,ROUNDUP((ROUND(D48*1440,0)-Q48)/1440,0)))</x:f>
      </x:c>
      <x:c r="K48" s="6" t="str">
        <x:f>IF(P48&lt;&gt;"OK","",IF(OR(E48="Cancelled",E48="Maintenance"),0,MAX(0,J48*F48+G48-H48)))</x:f>
      </x:c>
      <x:c r="L48" s="6" t="str">
        <x:f>IF(P48&lt;&gt;"OK","",SUMIFS(Payments!$E$6:$E$205,Payments!$B$6:$B$205,A48,Payments!$D$6:$D$205,"Rental",Payments!$G$6:$G$205,"OK"))</x:f>
      </x:c>
      <x:c r="M48" s="6" t="str">
        <x:f>IF(P48&lt;&gt;"OK","",K48-L48)</x:f>
      </x:c>
      <x:c r="N48" s="10" t="str">
        <x:f>IF(P48&lt;&gt;"OK","",R48/1440)</x:f>
      </x:c>
      <x:c r="O48" s="1" t="str">
        <x:f>IF(P48&lt;&gt;"OK","",IF(E48="Cancelled",0,COUNTIFS($B$6:$B$105,B48,$Q$6:$Q$105,"&lt;"&amp;R48,$R$6:$R$105,"&gt;"&amp;Q48,$E$6:$E$105,"&lt;&gt;Cancelled",$P$6:$P$105,"OK")-1))</x:f>
      </x:c>
      <x:c r="P48" s="1" t="str">
        <x:f>IF(A48="",IF(COUNTA(B48:I48)&gt;0,"Missing booking ID",""),IF(COUNTIF($A$6:$A$105,A48)&lt;&gt;1,"Duplicate booking ID",IF(COUNTIF(Fleet!$A$6:$A$25,B48)&lt;&gt;1,"Unknown/duplicate vehicle",IF(AND(OR(E48="Confirmed",E48="Out"),COUNTIFS(Fleet!$A$6:$A$25,B48,Fleet!$E$6:$E$25,"Yes")&lt;&gt;1),"Inactive vehicle",IF(OR(NOT(ISNUMBER(C48)),NOT(ISNUMBER(D48)),ROUND(D48*1440,0)&lt;=ROUND(C48*1440,0)),"Check dates",IF(OR(COUNT(F48:I48)&lt;&gt;4,MIN(F48:I48)&lt;0),"Check amounts/buffer",IF(OR(E48="Confirmed",E48="Out",E48="Returned",E48="Cancelled",E48="Maintenance"),"OK","Check status")))))))</x:f>
      </x:c>
      <x:c r="Q48" s="1" t="str">
        <x:f>IF(P48&lt;&gt;"OK","",ROUND(C48*1440,0))</x:f>
      </x:c>
      <x:c r="R48" s="1" t="str">
        <x:f>IF(P48&lt;&gt;"OK","",ROUND(D48*1440,0)+ROUND(I48*60,0))</x:f>
      </x:c>
    </x:row>
    <x:row r="49" ht="23" customHeight="1">
      <x:c r="A49" s="8"/>
      <x:c r="B49" s="8"/>
      <x:c r="C49" s="9"/>
      <x:c r="D49" s="9"/>
      <x:c r="E49" s="8"/>
      <x:c r="F49" s="11"/>
      <x:c r="G49" s="11"/>
      <x:c r="H49" s="11"/>
      <x:c r="I49" s="8"/>
      <x:c r="J49" s="1" t="str">
        <x:f>IF(P49&lt;&gt;"OK","",IF(OR(E49="Cancelled",E49="Maintenance"),0,ROUNDUP((ROUND(D49*1440,0)-Q49)/1440,0)))</x:f>
      </x:c>
      <x:c r="K49" s="6" t="str">
        <x:f>IF(P49&lt;&gt;"OK","",IF(OR(E49="Cancelled",E49="Maintenance"),0,MAX(0,J49*F49+G49-H49)))</x:f>
      </x:c>
      <x:c r="L49" s="6" t="str">
        <x:f>IF(P49&lt;&gt;"OK","",SUMIFS(Payments!$E$6:$E$205,Payments!$B$6:$B$205,A49,Payments!$D$6:$D$205,"Rental",Payments!$G$6:$G$205,"OK"))</x:f>
      </x:c>
      <x:c r="M49" s="6" t="str">
        <x:f>IF(P49&lt;&gt;"OK","",K49-L49)</x:f>
      </x:c>
      <x:c r="N49" s="10" t="str">
        <x:f>IF(P49&lt;&gt;"OK","",R49/1440)</x:f>
      </x:c>
      <x:c r="O49" s="1" t="str">
        <x:f>IF(P49&lt;&gt;"OK","",IF(E49="Cancelled",0,COUNTIFS($B$6:$B$105,B49,$Q$6:$Q$105,"&lt;"&amp;R49,$R$6:$R$105,"&gt;"&amp;Q49,$E$6:$E$105,"&lt;&gt;Cancelled",$P$6:$P$105,"OK")-1))</x:f>
      </x:c>
      <x:c r="P49" s="1" t="str">
        <x:f>IF(A49="",IF(COUNTA(B49:I49)&gt;0,"Missing booking ID",""),IF(COUNTIF($A$6:$A$105,A49)&lt;&gt;1,"Duplicate booking ID",IF(COUNTIF(Fleet!$A$6:$A$25,B49)&lt;&gt;1,"Unknown/duplicate vehicle",IF(AND(OR(E49="Confirmed",E49="Out"),COUNTIFS(Fleet!$A$6:$A$25,B49,Fleet!$E$6:$E$25,"Yes")&lt;&gt;1),"Inactive vehicle",IF(OR(NOT(ISNUMBER(C49)),NOT(ISNUMBER(D49)),ROUND(D49*1440,0)&lt;=ROUND(C49*1440,0)),"Check dates",IF(OR(COUNT(F49:I49)&lt;&gt;4,MIN(F49:I49)&lt;0),"Check amounts/buffer",IF(OR(E49="Confirmed",E49="Out",E49="Returned",E49="Cancelled",E49="Maintenance"),"OK","Check status")))))))</x:f>
      </x:c>
      <x:c r="Q49" s="1" t="str">
        <x:f>IF(P49&lt;&gt;"OK","",ROUND(C49*1440,0))</x:f>
      </x:c>
      <x:c r="R49" s="1" t="str">
        <x:f>IF(P49&lt;&gt;"OK","",ROUND(D49*1440,0)+ROUND(I49*60,0))</x:f>
      </x:c>
    </x:row>
    <x:row r="50" ht="23" customHeight="1">
      <x:c r="A50" s="8"/>
      <x:c r="B50" s="8"/>
      <x:c r="C50" s="9"/>
      <x:c r="D50" s="9"/>
      <x:c r="E50" s="8"/>
      <x:c r="F50" s="11"/>
      <x:c r="G50" s="11"/>
      <x:c r="H50" s="11"/>
      <x:c r="I50" s="8"/>
      <x:c r="J50" s="1" t="str">
        <x:f>IF(P50&lt;&gt;"OK","",IF(OR(E50="Cancelled",E50="Maintenance"),0,ROUNDUP((ROUND(D50*1440,0)-Q50)/1440,0)))</x:f>
      </x:c>
      <x:c r="K50" s="6" t="str">
        <x:f>IF(P50&lt;&gt;"OK","",IF(OR(E50="Cancelled",E50="Maintenance"),0,MAX(0,J50*F50+G50-H50)))</x:f>
      </x:c>
      <x:c r="L50" s="6" t="str">
        <x:f>IF(P50&lt;&gt;"OK","",SUMIFS(Payments!$E$6:$E$205,Payments!$B$6:$B$205,A50,Payments!$D$6:$D$205,"Rental",Payments!$G$6:$G$205,"OK"))</x:f>
      </x:c>
      <x:c r="M50" s="6" t="str">
        <x:f>IF(P50&lt;&gt;"OK","",K50-L50)</x:f>
      </x:c>
      <x:c r="N50" s="10" t="str">
        <x:f>IF(P50&lt;&gt;"OK","",R50/1440)</x:f>
      </x:c>
      <x:c r="O50" s="1" t="str">
        <x:f>IF(P50&lt;&gt;"OK","",IF(E50="Cancelled",0,COUNTIFS($B$6:$B$105,B50,$Q$6:$Q$105,"&lt;"&amp;R50,$R$6:$R$105,"&gt;"&amp;Q50,$E$6:$E$105,"&lt;&gt;Cancelled",$P$6:$P$105,"OK")-1))</x:f>
      </x:c>
      <x:c r="P50" s="1" t="str">
        <x:f>IF(A50="",IF(COUNTA(B50:I50)&gt;0,"Missing booking ID",""),IF(COUNTIF($A$6:$A$105,A50)&lt;&gt;1,"Duplicate booking ID",IF(COUNTIF(Fleet!$A$6:$A$25,B50)&lt;&gt;1,"Unknown/duplicate vehicle",IF(AND(OR(E50="Confirmed",E50="Out"),COUNTIFS(Fleet!$A$6:$A$25,B50,Fleet!$E$6:$E$25,"Yes")&lt;&gt;1),"Inactive vehicle",IF(OR(NOT(ISNUMBER(C50)),NOT(ISNUMBER(D50)),ROUND(D50*1440,0)&lt;=ROUND(C50*1440,0)),"Check dates",IF(OR(COUNT(F50:I50)&lt;&gt;4,MIN(F50:I50)&lt;0),"Check amounts/buffer",IF(OR(E50="Confirmed",E50="Out",E50="Returned",E50="Cancelled",E50="Maintenance"),"OK","Check status")))))))</x:f>
      </x:c>
      <x:c r="Q50" s="1" t="str">
        <x:f>IF(P50&lt;&gt;"OK","",ROUND(C50*1440,0))</x:f>
      </x:c>
      <x:c r="R50" s="1" t="str">
        <x:f>IF(P50&lt;&gt;"OK","",ROUND(D50*1440,0)+ROUND(I50*60,0))</x:f>
      </x:c>
    </x:row>
    <x:row r="51" ht="23" customHeight="1">
      <x:c r="A51" s="8"/>
      <x:c r="B51" s="8"/>
      <x:c r="C51" s="9"/>
      <x:c r="D51" s="9"/>
      <x:c r="E51" s="8"/>
      <x:c r="F51" s="11"/>
      <x:c r="G51" s="11"/>
      <x:c r="H51" s="11"/>
      <x:c r="I51" s="8"/>
      <x:c r="J51" s="1" t="str">
        <x:f>IF(P51&lt;&gt;"OK","",IF(OR(E51="Cancelled",E51="Maintenance"),0,ROUNDUP((ROUND(D51*1440,0)-Q51)/1440,0)))</x:f>
      </x:c>
      <x:c r="K51" s="6" t="str">
        <x:f>IF(P51&lt;&gt;"OK","",IF(OR(E51="Cancelled",E51="Maintenance"),0,MAX(0,J51*F51+G51-H51)))</x:f>
      </x:c>
      <x:c r="L51" s="6" t="str">
        <x:f>IF(P51&lt;&gt;"OK","",SUMIFS(Payments!$E$6:$E$205,Payments!$B$6:$B$205,A51,Payments!$D$6:$D$205,"Rental",Payments!$G$6:$G$205,"OK"))</x:f>
      </x:c>
      <x:c r="M51" s="6" t="str">
        <x:f>IF(P51&lt;&gt;"OK","",K51-L51)</x:f>
      </x:c>
      <x:c r="N51" s="10" t="str">
        <x:f>IF(P51&lt;&gt;"OK","",R51/1440)</x:f>
      </x:c>
      <x:c r="O51" s="1" t="str">
        <x:f>IF(P51&lt;&gt;"OK","",IF(E51="Cancelled",0,COUNTIFS($B$6:$B$105,B51,$Q$6:$Q$105,"&lt;"&amp;R51,$R$6:$R$105,"&gt;"&amp;Q51,$E$6:$E$105,"&lt;&gt;Cancelled",$P$6:$P$105,"OK")-1))</x:f>
      </x:c>
      <x:c r="P51" s="1" t="str">
        <x:f>IF(A51="",IF(COUNTA(B51:I51)&gt;0,"Missing booking ID",""),IF(COUNTIF($A$6:$A$105,A51)&lt;&gt;1,"Duplicate booking ID",IF(COUNTIF(Fleet!$A$6:$A$25,B51)&lt;&gt;1,"Unknown/duplicate vehicle",IF(AND(OR(E51="Confirmed",E51="Out"),COUNTIFS(Fleet!$A$6:$A$25,B51,Fleet!$E$6:$E$25,"Yes")&lt;&gt;1),"Inactive vehicle",IF(OR(NOT(ISNUMBER(C51)),NOT(ISNUMBER(D51)),ROUND(D51*1440,0)&lt;=ROUND(C51*1440,0)),"Check dates",IF(OR(COUNT(F51:I51)&lt;&gt;4,MIN(F51:I51)&lt;0),"Check amounts/buffer",IF(OR(E51="Confirmed",E51="Out",E51="Returned",E51="Cancelled",E51="Maintenance"),"OK","Check status")))))))</x:f>
      </x:c>
      <x:c r="Q51" s="1" t="str">
        <x:f>IF(P51&lt;&gt;"OK","",ROUND(C51*1440,0))</x:f>
      </x:c>
      <x:c r="R51" s="1" t="str">
        <x:f>IF(P51&lt;&gt;"OK","",ROUND(D51*1440,0)+ROUND(I51*60,0))</x:f>
      </x:c>
    </x:row>
    <x:row r="52" ht="23" customHeight="1">
      <x:c r="A52" s="8"/>
      <x:c r="B52" s="8"/>
      <x:c r="C52" s="9"/>
      <x:c r="D52" s="9"/>
      <x:c r="E52" s="8"/>
      <x:c r="F52" s="11"/>
      <x:c r="G52" s="11"/>
      <x:c r="H52" s="11"/>
      <x:c r="I52" s="8"/>
      <x:c r="J52" s="1" t="str">
        <x:f>IF(P52&lt;&gt;"OK","",IF(OR(E52="Cancelled",E52="Maintenance"),0,ROUNDUP((ROUND(D52*1440,0)-Q52)/1440,0)))</x:f>
      </x:c>
      <x:c r="K52" s="6" t="str">
        <x:f>IF(P52&lt;&gt;"OK","",IF(OR(E52="Cancelled",E52="Maintenance"),0,MAX(0,J52*F52+G52-H52)))</x:f>
      </x:c>
      <x:c r="L52" s="6" t="str">
        <x:f>IF(P52&lt;&gt;"OK","",SUMIFS(Payments!$E$6:$E$205,Payments!$B$6:$B$205,A52,Payments!$D$6:$D$205,"Rental",Payments!$G$6:$G$205,"OK"))</x:f>
      </x:c>
      <x:c r="M52" s="6" t="str">
        <x:f>IF(P52&lt;&gt;"OK","",K52-L52)</x:f>
      </x:c>
      <x:c r="N52" s="10" t="str">
        <x:f>IF(P52&lt;&gt;"OK","",R52/1440)</x:f>
      </x:c>
      <x:c r="O52" s="1" t="str">
        <x:f>IF(P52&lt;&gt;"OK","",IF(E52="Cancelled",0,COUNTIFS($B$6:$B$105,B52,$Q$6:$Q$105,"&lt;"&amp;R52,$R$6:$R$105,"&gt;"&amp;Q52,$E$6:$E$105,"&lt;&gt;Cancelled",$P$6:$P$105,"OK")-1))</x:f>
      </x:c>
      <x:c r="P52" s="1" t="str">
        <x:f>IF(A52="",IF(COUNTA(B52:I52)&gt;0,"Missing booking ID",""),IF(COUNTIF($A$6:$A$105,A52)&lt;&gt;1,"Duplicate booking ID",IF(COUNTIF(Fleet!$A$6:$A$25,B52)&lt;&gt;1,"Unknown/duplicate vehicle",IF(AND(OR(E52="Confirmed",E52="Out"),COUNTIFS(Fleet!$A$6:$A$25,B52,Fleet!$E$6:$E$25,"Yes")&lt;&gt;1),"Inactive vehicle",IF(OR(NOT(ISNUMBER(C52)),NOT(ISNUMBER(D52)),ROUND(D52*1440,0)&lt;=ROUND(C52*1440,0)),"Check dates",IF(OR(COUNT(F52:I52)&lt;&gt;4,MIN(F52:I52)&lt;0),"Check amounts/buffer",IF(OR(E52="Confirmed",E52="Out",E52="Returned",E52="Cancelled",E52="Maintenance"),"OK","Check status")))))))</x:f>
      </x:c>
      <x:c r="Q52" s="1" t="str">
        <x:f>IF(P52&lt;&gt;"OK","",ROUND(C52*1440,0))</x:f>
      </x:c>
      <x:c r="R52" s="1" t="str">
        <x:f>IF(P52&lt;&gt;"OK","",ROUND(D52*1440,0)+ROUND(I52*60,0))</x:f>
      </x:c>
    </x:row>
    <x:row r="53" ht="23" customHeight="1">
      <x:c r="A53" s="8"/>
      <x:c r="B53" s="8"/>
      <x:c r="C53" s="9"/>
      <x:c r="D53" s="9"/>
      <x:c r="E53" s="8"/>
      <x:c r="F53" s="11"/>
      <x:c r="G53" s="11"/>
      <x:c r="H53" s="11"/>
      <x:c r="I53" s="8"/>
      <x:c r="J53" s="1" t="str">
        <x:f>IF(P53&lt;&gt;"OK","",IF(OR(E53="Cancelled",E53="Maintenance"),0,ROUNDUP((ROUND(D53*1440,0)-Q53)/1440,0)))</x:f>
      </x:c>
      <x:c r="K53" s="6" t="str">
        <x:f>IF(P53&lt;&gt;"OK","",IF(OR(E53="Cancelled",E53="Maintenance"),0,MAX(0,J53*F53+G53-H53)))</x:f>
      </x:c>
      <x:c r="L53" s="6" t="str">
        <x:f>IF(P53&lt;&gt;"OK","",SUMIFS(Payments!$E$6:$E$205,Payments!$B$6:$B$205,A53,Payments!$D$6:$D$205,"Rental",Payments!$G$6:$G$205,"OK"))</x:f>
      </x:c>
      <x:c r="M53" s="6" t="str">
        <x:f>IF(P53&lt;&gt;"OK","",K53-L53)</x:f>
      </x:c>
      <x:c r="N53" s="10" t="str">
        <x:f>IF(P53&lt;&gt;"OK","",R53/1440)</x:f>
      </x:c>
      <x:c r="O53" s="1" t="str">
        <x:f>IF(P53&lt;&gt;"OK","",IF(E53="Cancelled",0,COUNTIFS($B$6:$B$105,B53,$Q$6:$Q$105,"&lt;"&amp;R53,$R$6:$R$105,"&gt;"&amp;Q53,$E$6:$E$105,"&lt;&gt;Cancelled",$P$6:$P$105,"OK")-1))</x:f>
      </x:c>
      <x:c r="P53" s="1" t="str">
        <x:f>IF(A53="",IF(COUNTA(B53:I53)&gt;0,"Missing booking ID",""),IF(COUNTIF($A$6:$A$105,A53)&lt;&gt;1,"Duplicate booking ID",IF(COUNTIF(Fleet!$A$6:$A$25,B53)&lt;&gt;1,"Unknown/duplicate vehicle",IF(AND(OR(E53="Confirmed",E53="Out"),COUNTIFS(Fleet!$A$6:$A$25,B53,Fleet!$E$6:$E$25,"Yes")&lt;&gt;1),"Inactive vehicle",IF(OR(NOT(ISNUMBER(C53)),NOT(ISNUMBER(D53)),ROUND(D53*1440,0)&lt;=ROUND(C53*1440,0)),"Check dates",IF(OR(COUNT(F53:I53)&lt;&gt;4,MIN(F53:I53)&lt;0),"Check amounts/buffer",IF(OR(E53="Confirmed",E53="Out",E53="Returned",E53="Cancelled",E53="Maintenance"),"OK","Check status")))))))</x:f>
      </x:c>
      <x:c r="Q53" s="1" t="str">
        <x:f>IF(P53&lt;&gt;"OK","",ROUND(C53*1440,0))</x:f>
      </x:c>
      <x:c r="R53" s="1" t="str">
        <x:f>IF(P53&lt;&gt;"OK","",ROUND(D53*1440,0)+ROUND(I53*60,0))</x:f>
      </x:c>
    </x:row>
    <x:row r="54" ht="23" customHeight="1">
      <x:c r="A54" s="8"/>
      <x:c r="B54" s="8"/>
      <x:c r="C54" s="9"/>
      <x:c r="D54" s="9"/>
      <x:c r="E54" s="8"/>
      <x:c r="F54" s="11"/>
      <x:c r="G54" s="11"/>
      <x:c r="H54" s="11"/>
      <x:c r="I54" s="8"/>
      <x:c r="J54" s="1" t="str">
        <x:f>IF(P54&lt;&gt;"OK","",IF(OR(E54="Cancelled",E54="Maintenance"),0,ROUNDUP((ROUND(D54*1440,0)-Q54)/1440,0)))</x:f>
      </x:c>
      <x:c r="K54" s="6" t="str">
        <x:f>IF(P54&lt;&gt;"OK","",IF(OR(E54="Cancelled",E54="Maintenance"),0,MAX(0,J54*F54+G54-H54)))</x:f>
      </x:c>
      <x:c r="L54" s="6" t="str">
        <x:f>IF(P54&lt;&gt;"OK","",SUMIFS(Payments!$E$6:$E$205,Payments!$B$6:$B$205,A54,Payments!$D$6:$D$205,"Rental",Payments!$G$6:$G$205,"OK"))</x:f>
      </x:c>
      <x:c r="M54" s="6" t="str">
        <x:f>IF(P54&lt;&gt;"OK","",K54-L54)</x:f>
      </x:c>
      <x:c r="N54" s="10" t="str">
        <x:f>IF(P54&lt;&gt;"OK","",R54/1440)</x:f>
      </x:c>
      <x:c r="O54" s="1" t="str">
        <x:f>IF(P54&lt;&gt;"OK","",IF(E54="Cancelled",0,COUNTIFS($B$6:$B$105,B54,$Q$6:$Q$105,"&lt;"&amp;R54,$R$6:$R$105,"&gt;"&amp;Q54,$E$6:$E$105,"&lt;&gt;Cancelled",$P$6:$P$105,"OK")-1))</x:f>
      </x:c>
      <x:c r="P54" s="1" t="str">
        <x:f>IF(A54="",IF(COUNTA(B54:I54)&gt;0,"Missing booking ID",""),IF(COUNTIF($A$6:$A$105,A54)&lt;&gt;1,"Duplicate booking ID",IF(COUNTIF(Fleet!$A$6:$A$25,B54)&lt;&gt;1,"Unknown/duplicate vehicle",IF(AND(OR(E54="Confirmed",E54="Out"),COUNTIFS(Fleet!$A$6:$A$25,B54,Fleet!$E$6:$E$25,"Yes")&lt;&gt;1),"Inactive vehicle",IF(OR(NOT(ISNUMBER(C54)),NOT(ISNUMBER(D54)),ROUND(D54*1440,0)&lt;=ROUND(C54*1440,0)),"Check dates",IF(OR(COUNT(F54:I54)&lt;&gt;4,MIN(F54:I54)&lt;0),"Check amounts/buffer",IF(OR(E54="Confirmed",E54="Out",E54="Returned",E54="Cancelled",E54="Maintenance"),"OK","Check status")))))))</x:f>
      </x:c>
      <x:c r="Q54" s="1" t="str">
        <x:f>IF(P54&lt;&gt;"OK","",ROUND(C54*1440,0))</x:f>
      </x:c>
      <x:c r="R54" s="1" t="str">
        <x:f>IF(P54&lt;&gt;"OK","",ROUND(D54*1440,0)+ROUND(I54*60,0))</x:f>
      </x:c>
    </x:row>
    <x:row r="55" ht="23" customHeight="1">
      <x:c r="A55" s="8"/>
      <x:c r="B55" s="8"/>
      <x:c r="C55" s="9"/>
      <x:c r="D55" s="9"/>
      <x:c r="E55" s="8"/>
      <x:c r="F55" s="11"/>
      <x:c r="G55" s="11"/>
      <x:c r="H55" s="11"/>
      <x:c r="I55" s="8"/>
      <x:c r="J55" s="1" t="str">
        <x:f>IF(P55&lt;&gt;"OK","",IF(OR(E55="Cancelled",E55="Maintenance"),0,ROUNDUP((ROUND(D55*1440,0)-Q55)/1440,0)))</x:f>
      </x:c>
      <x:c r="K55" s="6" t="str">
        <x:f>IF(P55&lt;&gt;"OK","",IF(OR(E55="Cancelled",E55="Maintenance"),0,MAX(0,J55*F55+G55-H55)))</x:f>
      </x:c>
      <x:c r="L55" s="6" t="str">
        <x:f>IF(P55&lt;&gt;"OK","",SUMIFS(Payments!$E$6:$E$205,Payments!$B$6:$B$205,A55,Payments!$D$6:$D$205,"Rental",Payments!$G$6:$G$205,"OK"))</x:f>
      </x:c>
      <x:c r="M55" s="6" t="str">
        <x:f>IF(P55&lt;&gt;"OK","",K55-L55)</x:f>
      </x:c>
      <x:c r="N55" s="10" t="str">
        <x:f>IF(P55&lt;&gt;"OK","",R55/1440)</x:f>
      </x:c>
      <x:c r="O55" s="1" t="str">
        <x:f>IF(P55&lt;&gt;"OK","",IF(E55="Cancelled",0,COUNTIFS($B$6:$B$105,B55,$Q$6:$Q$105,"&lt;"&amp;R55,$R$6:$R$105,"&gt;"&amp;Q55,$E$6:$E$105,"&lt;&gt;Cancelled",$P$6:$P$105,"OK")-1))</x:f>
      </x:c>
      <x:c r="P55" s="1" t="str">
        <x:f>IF(A55="",IF(COUNTA(B55:I55)&gt;0,"Missing booking ID",""),IF(COUNTIF($A$6:$A$105,A55)&lt;&gt;1,"Duplicate booking ID",IF(COUNTIF(Fleet!$A$6:$A$25,B55)&lt;&gt;1,"Unknown/duplicate vehicle",IF(AND(OR(E55="Confirmed",E55="Out"),COUNTIFS(Fleet!$A$6:$A$25,B55,Fleet!$E$6:$E$25,"Yes")&lt;&gt;1),"Inactive vehicle",IF(OR(NOT(ISNUMBER(C55)),NOT(ISNUMBER(D55)),ROUND(D55*1440,0)&lt;=ROUND(C55*1440,0)),"Check dates",IF(OR(COUNT(F55:I55)&lt;&gt;4,MIN(F55:I55)&lt;0),"Check amounts/buffer",IF(OR(E55="Confirmed",E55="Out",E55="Returned",E55="Cancelled",E55="Maintenance"),"OK","Check status")))))))</x:f>
      </x:c>
      <x:c r="Q55" s="1" t="str">
        <x:f>IF(P55&lt;&gt;"OK","",ROUND(C55*1440,0))</x:f>
      </x:c>
      <x:c r="R55" s="1" t="str">
        <x:f>IF(P55&lt;&gt;"OK","",ROUND(D55*1440,0)+ROUND(I55*60,0))</x:f>
      </x:c>
    </x:row>
    <x:row r="56" ht="23" customHeight="1">
      <x:c r="A56" s="8"/>
      <x:c r="B56" s="8"/>
      <x:c r="C56" s="9"/>
      <x:c r="D56" s="9"/>
      <x:c r="E56" s="8"/>
      <x:c r="F56" s="11"/>
      <x:c r="G56" s="11"/>
      <x:c r="H56" s="11"/>
      <x:c r="I56" s="8"/>
      <x:c r="J56" s="1" t="str">
        <x:f>IF(P56&lt;&gt;"OK","",IF(OR(E56="Cancelled",E56="Maintenance"),0,ROUNDUP((ROUND(D56*1440,0)-Q56)/1440,0)))</x:f>
      </x:c>
      <x:c r="K56" s="6" t="str">
        <x:f>IF(P56&lt;&gt;"OK","",IF(OR(E56="Cancelled",E56="Maintenance"),0,MAX(0,J56*F56+G56-H56)))</x:f>
      </x:c>
      <x:c r="L56" s="6" t="str">
        <x:f>IF(P56&lt;&gt;"OK","",SUMIFS(Payments!$E$6:$E$205,Payments!$B$6:$B$205,A56,Payments!$D$6:$D$205,"Rental",Payments!$G$6:$G$205,"OK"))</x:f>
      </x:c>
      <x:c r="M56" s="6" t="str">
        <x:f>IF(P56&lt;&gt;"OK","",K56-L56)</x:f>
      </x:c>
      <x:c r="N56" s="10" t="str">
        <x:f>IF(P56&lt;&gt;"OK","",R56/1440)</x:f>
      </x:c>
      <x:c r="O56" s="1" t="str">
        <x:f>IF(P56&lt;&gt;"OK","",IF(E56="Cancelled",0,COUNTIFS($B$6:$B$105,B56,$Q$6:$Q$105,"&lt;"&amp;R56,$R$6:$R$105,"&gt;"&amp;Q56,$E$6:$E$105,"&lt;&gt;Cancelled",$P$6:$P$105,"OK")-1))</x:f>
      </x:c>
      <x:c r="P56" s="1" t="str">
        <x:f>IF(A56="",IF(COUNTA(B56:I56)&gt;0,"Missing booking ID",""),IF(COUNTIF($A$6:$A$105,A56)&lt;&gt;1,"Duplicate booking ID",IF(COUNTIF(Fleet!$A$6:$A$25,B56)&lt;&gt;1,"Unknown/duplicate vehicle",IF(AND(OR(E56="Confirmed",E56="Out"),COUNTIFS(Fleet!$A$6:$A$25,B56,Fleet!$E$6:$E$25,"Yes")&lt;&gt;1),"Inactive vehicle",IF(OR(NOT(ISNUMBER(C56)),NOT(ISNUMBER(D56)),ROUND(D56*1440,0)&lt;=ROUND(C56*1440,0)),"Check dates",IF(OR(COUNT(F56:I56)&lt;&gt;4,MIN(F56:I56)&lt;0),"Check amounts/buffer",IF(OR(E56="Confirmed",E56="Out",E56="Returned",E56="Cancelled",E56="Maintenance"),"OK","Check status")))))))</x:f>
      </x:c>
      <x:c r="Q56" s="1" t="str">
        <x:f>IF(P56&lt;&gt;"OK","",ROUND(C56*1440,0))</x:f>
      </x:c>
      <x:c r="R56" s="1" t="str">
        <x:f>IF(P56&lt;&gt;"OK","",ROUND(D56*1440,0)+ROUND(I56*60,0))</x:f>
      </x:c>
    </x:row>
    <x:row r="57" ht="23" customHeight="1">
      <x:c r="A57" s="8"/>
      <x:c r="B57" s="8"/>
      <x:c r="C57" s="9"/>
      <x:c r="D57" s="9"/>
      <x:c r="E57" s="8"/>
      <x:c r="F57" s="11"/>
      <x:c r="G57" s="11"/>
      <x:c r="H57" s="11"/>
      <x:c r="I57" s="8"/>
      <x:c r="J57" s="1" t="str">
        <x:f>IF(P57&lt;&gt;"OK","",IF(OR(E57="Cancelled",E57="Maintenance"),0,ROUNDUP((ROUND(D57*1440,0)-Q57)/1440,0)))</x:f>
      </x:c>
      <x:c r="K57" s="6" t="str">
        <x:f>IF(P57&lt;&gt;"OK","",IF(OR(E57="Cancelled",E57="Maintenance"),0,MAX(0,J57*F57+G57-H57)))</x:f>
      </x:c>
      <x:c r="L57" s="6" t="str">
        <x:f>IF(P57&lt;&gt;"OK","",SUMIFS(Payments!$E$6:$E$205,Payments!$B$6:$B$205,A57,Payments!$D$6:$D$205,"Rental",Payments!$G$6:$G$205,"OK"))</x:f>
      </x:c>
      <x:c r="M57" s="6" t="str">
        <x:f>IF(P57&lt;&gt;"OK","",K57-L57)</x:f>
      </x:c>
      <x:c r="N57" s="10" t="str">
        <x:f>IF(P57&lt;&gt;"OK","",R57/1440)</x:f>
      </x:c>
      <x:c r="O57" s="1" t="str">
        <x:f>IF(P57&lt;&gt;"OK","",IF(E57="Cancelled",0,COUNTIFS($B$6:$B$105,B57,$Q$6:$Q$105,"&lt;"&amp;R57,$R$6:$R$105,"&gt;"&amp;Q57,$E$6:$E$105,"&lt;&gt;Cancelled",$P$6:$P$105,"OK")-1))</x:f>
      </x:c>
      <x:c r="P57" s="1" t="str">
        <x:f>IF(A57="",IF(COUNTA(B57:I57)&gt;0,"Missing booking ID",""),IF(COUNTIF($A$6:$A$105,A57)&lt;&gt;1,"Duplicate booking ID",IF(COUNTIF(Fleet!$A$6:$A$25,B57)&lt;&gt;1,"Unknown/duplicate vehicle",IF(AND(OR(E57="Confirmed",E57="Out"),COUNTIFS(Fleet!$A$6:$A$25,B57,Fleet!$E$6:$E$25,"Yes")&lt;&gt;1),"Inactive vehicle",IF(OR(NOT(ISNUMBER(C57)),NOT(ISNUMBER(D57)),ROUND(D57*1440,0)&lt;=ROUND(C57*1440,0)),"Check dates",IF(OR(COUNT(F57:I57)&lt;&gt;4,MIN(F57:I57)&lt;0),"Check amounts/buffer",IF(OR(E57="Confirmed",E57="Out",E57="Returned",E57="Cancelled",E57="Maintenance"),"OK","Check status")))))))</x:f>
      </x:c>
      <x:c r="Q57" s="1" t="str">
        <x:f>IF(P57&lt;&gt;"OK","",ROUND(C57*1440,0))</x:f>
      </x:c>
      <x:c r="R57" s="1" t="str">
        <x:f>IF(P57&lt;&gt;"OK","",ROUND(D57*1440,0)+ROUND(I57*60,0))</x:f>
      </x:c>
    </x:row>
    <x:row r="58" ht="23" customHeight="1">
      <x:c r="A58" s="8"/>
      <x:c r="B58" s="8"/>
      <x:c r="C58" s="9"/>
      <x:c r="D58" s="9"/>
      <x:c r="E58" s="8"/>
      <x:c r="F58" s="11"/>
      <x:c r="G58" s="11"/>
      <x:c r="H58" s="11"/>
      <x:c r="I58" s="8"/>
      <x:c r="J58" s="1" t="str">
        <x:f>IF(P58&lt;&gt;"OK","",IF(OR(E58="Cancelled",E58="Maintenance"),0,ROUNDUP((ROUND(D58*1440,0)-Q58)/1440,0)))</x:f>
      </x:c>
      <x:c r="K58" s="6" t="str">
        <x:f>IF(P58&lt;&gt;"OK","",IF(OR(E58="Cancelled",E58="Maintenance"),0,MAX(0,J58*F58+G58-H58)))</x:f>
      </x:c>
      <x:c r="L58" s="6" t="str">
        <x:f>IF(P58&lt;&gt;"OK","",SUMIFS(Payments!$E$6:$E$205,Payments!$B$6:$B$205,A58,Payments!$D$6:$D$205,"Rental",Payments!$G$6:$G$205,"OK"))</x:f>
      </x:c>
      <x:c r="M58" s="6" t="str">
        <x:f>IF(P58&lt;&gt;"OK","",K58-L58)</x:f>
      </x:c>
      <x:c r="N58" s="10" t="str">
        <x:f>IF(P58&lt;&gt;"OK","",R58/1440)</x:f>
      </x:c>
      <x:c r="O58" s="1" t="str">
        <x:f>IF(P58&lt;&gt;"OK","",IF(E58="Cancelled",0,COUNTIFS($B$6:$B$105,B58,$Q$6:$Q$105,"&lt;"&amp;R58,$R$6:$R$105,"&gt;"&amp;Q58,$E$6:$E$105,"&lt;&gt;Cancelled",$P$6:$P$105,"OK")-1))</x:f>
      </x:c>
      <x:c r="P58" s="1" t="str">
        <x:f>IF(A58="",IF(COUNTA(B58:I58)&gt;0,"Missing booking ID",""),IF(COUNTIF($A$6:$A$105,A58)&lt;&gt;1,"Duplicate booking ID",IF(COUNTIF(Fleet!$A$6:$A$25,B58)&lt;&gt;1,"Unknown/duplicate vehicle",IF(AND(OR(E58="Confirmed",E58="Out"),COUNTIFS(Fleet!$A$6:$A$25,B58,Fleet!$E$6:$E$25,"Yes")&lt;&gt;1),"Inactive vehicle",IF(OR(NOT(ISNUMBER(C58)),NOT(ISNUMBER(D58)),ROUND(D58*1440,0)&lt;=ROUND(C58*1440,0)),"Check dates",IF(OR(COUNT(F58:I58)&lt;&gt;4,MIN(F58:I58)&lt;0),"Check amounts/buffer",IF(OR(E58="Confirmed",E58="Out",E58="Returned",E58="Cancelled",E58="Maintenance"),"OK","Check status")))))))</x:f>
      </x:c>
      <x:c r="Q58" s="1" t="str">
        <x:f>IF(P58&lt;&gt;"OK","",ROUND(C58*1440,0))</x:f>
      </x:c>
      <x:c r="R58" s="1" t="str">
        <x:f>IF(P58&lt;&gt;"OK","",ROUND(D58*1440,0)+ROUND(I58*60,0))</x:f>
      </x:c>
    </x:row>
    <x:row r="59" ht="23" customHeight="1">
      <x:c r="A59" s="8"/>
      <x:c r="B59" s="8"/>
      <x:c r="C59" s="9"/>
      <x:c r="D59" s="9"/>
      <x:c r="E59" s="8"/>
      <x:c r="F59" s="11"/>
      <x:c r="G59" s="11"/>
      <x:c r="H59" s="11"/>
      <x:c r="I59" s="8"/>
      <x:c r="J59" s="1" t="str">
        <x:f>IF(P59&lt;&gt;"OK","",IF(OR(E59="Cancelled",E59="Maintenance"),0,ROUNDUP((ROUND(D59*1440,0)-Q59)/1440,0)))</x:f>
      </x:c>
      <x:c r="K59" s="6" t="str">
        <x:f>IF(P59&lt;&gt;"OK","",IF(OR(E59="Cancelled",E59="Maintenance"),0,MAX(0,J59*F59+G59-H59)))</x:f>
      </x:c>
      <x:c r="L59" s="6" t="str">
        <x:f>IF(P59&lt;&gt;"OK","",SUMIFS(Payments!$E$6:$E$205,Payments!$B$6:$B$205,A59,Payments!$D$6:$D$205,"Rental",Payments!$G$6:$G$205,"OK"))</x:f>
      </x:c>
      <x:c r="M59" s="6" t="str">
        <x:f>IF(P59&lt;&gt;"OK","",K59-L59)</x:f>
      </x:c>
      <x:c r="N59" s="10" t="str">
        <x:f>IF(P59&lt;&gt;"OK","",R59/1440)</x:f>
      </x:c>
      <x:c r="O59" s="1" t="str">
        <x:f>IF(P59&lt;&gt;"OK","",IF(E59="Cancelled",0,COUNTIFS($B$6:$B$105,B59,$Q$6:$Q$105,"&lt;"&amp;R59,$R$6:$R$105,"&gt;"&amp;Q59,$E$6:$E$105,"&lt;&gt;Cancelled",$P$6:$P$105,"OK")-1))</x:f>
      </x:c>
      <x:c r="P59" s="1" t="str">
        <x:f>IF(A59="",IF(COUNTA(B59:I59)&gt;0,"Missing booking ID",""),IF(COUNTIF($A$6:$A$105,A59)&lt;&gt;1,"Duplicate booking ID",IF(COUNTIF(Fleet!$A$6:$A$25,B59)&lt;&gt;1,"Unknown/duplicate vehicle",IF(AND(OR(E59="Confirmed",E59="Out"),COUNTIFS(Fleet!$A$6:$A$25,B59,Fleet!$E$6:$E$25,"Yes")&lt;&gt;1),"Inactive vehicle",IF(OR(NOT(ISNUMBER(C59)),NOT(ISNUMBER(D59)),ROUND(D59*1440,0)&lt;=ROUND(C59*1440,0)),"Check dates",IF(OR(COUNT(F59:I59)&lt;&gt;4,MIN(F59:I59)&lt;0),"Check amounts/buffer",IF(OR(E59="Confirmed",E59="Out",E59="Returned",E59="Cancelled",E59="Maintenance"),"OK","Check status")))))))</x:f>
      </x:c>
      <x:c r="Q59" s="1" t="str">
        <x:f>IF(P59&lt;&gt;"OK","",ROUND(C59*1440,0))</x:f>
      </x:c>
      <x:c r="R59" s="1" t="str">
        <x:f>IF(P59&lt;&gt;"OK","",ROUND(D59*1440,0)+ROUND(I59*60,0))</x:f>
      </x:c>
    </x:row>
    <x:row r="60" ht="23" customHeight="1">
      <x:c r="A60" s="8"/>
      <x:c r="B60" s="8"/>
      <x:c r="C60" s="9"/>
      <x:c r="D60" s="9"/>
      <x:c r="E60" s="8"/>
      <x:c r="F60" s="11"/>
      <x:c r="G60" s="11"/>
      <x:c r="H60" s="11"/>
      <x:c r="I60" s="8"/>
      <x:c r="J60" s="1" t="str">
        <x:f>IF(P60&lt;&gt;"OK","",IF(OR(E60="Cancelled",E60="Maintenance"),0,ROUNDUP((ROUND(D60*1440,0)-Q60)/1440,0)))</x:f>
      </x:c>
      <x:c r="K60" s="6" t="str">
        <x:f>IF(P60&lt;&gt;"OK","",IF(OR(E60="Cancelled",E60="Maintenance"),0,MAX(0,J60*F60+G60-H60)))</x:f>
      </x:c>
      <x:c r="L60" s="6" t="str">
        <x:f>IF(P60&lt;&gt;"OK","",SUMIFS(Payments!$E$6:$E$205,Payments!$B$6:$B$205,A60,Payments!$D$6:$D$205,"Rental",Payments!$G$6:$G$205,"OK"))</x:f>
      </x:c>
      <x:c r="M60" s="6" t="str">
        <x:f>IF(P60&lt;&gt;"OK","",K60-L60)</x:f>
      </x:c>
      <x:c r="N60" s="10" t="str">
        <x:f>IF(P60&lt;&gt;"OK","",R60/1440)</x:f>
      </x:c>
      <x:c r="O60" s="1" t="str">
        <x:f>IF(P60&lt;&gt;"OK","",IF(E60="Cancelled",0,COUNTIFS($B$6:$B$105,B60,$Q$6:$Q$105,"&lt;"&amp;R60,$R$6:$R$105,"&gt;"&amp;Q60,$E$6:$E$105,"&lt;&gt;Cancelled",$P$6:$P$105,"OK")-1))</x:f>
      </x:c>
      <x:c r="P60" s="1" t="str">
        <x:f>IF(A60="",IF(COUNTA(B60:I60)&gt;0,"Missing booking ID",""),IF(COUNTIF($A$6:$A$105,A60)&lt;&gt;1,"Duplicate booking ID",IF(COUNTIF(Fleet!$A$6:$A$25,B60)&lt;&gt;1,"Unknown/duplicate vehicle",IF(AND(OR(E60="Confirmed",E60="Out"),COUNTIFS(Fleet!$A$6:$A$25,B60,Fleet!$E$6:$E$25,"Yes")&lt;&gt;1),"Inactive vehicle",IF(OR(NOT(ISNUMBER(C60)),NOT(ISNUMBER(D60)),ROUND(D60*1440,0)&lt;=ROUND(C60*1440,0)),"Check dates",IF(OR(COUNT(F60:I60)&lt;&gt;4,MIN(F60:I60)&lt;0),"Check amounts/buffer",IF(OR(E60="Confirmed",E60="Out",E60="Returned",E60="Cancelled",E60="Maintenance"),"OK","Check status")))))))</x:f>
      </x:c>
      <x:c r="Q60" s="1" t="str">
        <x:f>IF(P60&lt;&gt;"OK","",ROUND(C60*1440,0))</x:f>
      </x:c>
      <x:c r="R60" s="1" t="str">
        <x:f>IF(P60&lt;&gt;"OK","",ROUND(D60*1440,0)+ROUND(I60*60,0))</x:f>
      </x:c>
    </x:row>
    <x:row r="61" ht="23" customHeight="1">
      <x:c r="A61" s="8"/>
      <x:c r="B61" s="8"/>
      <x:c r="C61" s="9"/>
      <x:c r="D61" s="9"/>
      <x:c r="E61" s="8"/>
      <x:c r="F61" s="11"/>
      <x:c r="G61" s="11"/>
      <x:c r="H61" s="11"/>
      <x:c r="I61" s="8"/>
      <x:c r="J61" s="1" t="str">
        <x:f>IF(P61&lt;&gt;"OK","",IF(OR(E61="Cancelled",E61="Maintenance"),0,ROUNDUP((ROUND(D61*1440,0)-Q61)/1440,0)))</x:f>
      </x:c>
      <x:c r="K61" s="6" t="str">
        <x:f>IF(P61&lt;&gt;"OK","",IF(OR(E61="Cancelled",E61="Maintenance"),0,MAX(0,J61*F61+G61-H61)))</x:f>
      </x:c>
      <x:c r="L61" s="6" t="str">
        <x:f>IF(P61&lt;&gt;"OK","",SUMIFS(Payments!$E$6:$E$205,Payments!$B$6:$B$205,A61,Payments!$D$6:$D$205,"Rental",Payments!$G$6:$G$205,"OK"))</x:f>
      </x:c>
      <x:c r="M61" s="6" t="str">
        <x:f>IF(P61&lt;&gt;"OK","",K61-L61)</x:f>
      </x:c>
      <x:c r="N61" s="10" t="str">
        <x:f>IF(P61&lt;&gt;"OK","",R61/1440)</x:f>
      </x:c>
      <x:c r="O61" s="1" t="str">
        <x:f>IF(P61&lt;&gt;"OK","",IF(E61="Cancelled",0,COUNTIFS($B$6:$B$105,B61,$Q$6:$Q$105,"&lt;"&amp;R61,$R$6:$R$105,"&gt;"&amp;Q61,$E$6:$E$105,"&lt;&gt;Cancelled",$P$6:$P$105,"OK")-1))</x:f>
      </x:c>
      <x:c r="P61" s="1" t="str">
        <x:f>IF(A61="",IF(COUNTA(B61:I61)&gt;0,"Missing booking ID",""),IF(COUNTIF($A$6:$A$105,A61)&lt;&gt;1,"Duplicate booking ID",IF(COUNTIF(Fleet!$A$6:$A$25,B61)&lt;&gt;1,"Unknown/duplicate vehicle",IF(AND(OR(E61="Confirmed",E61="Out"),COUNTIFS(Fleet!$A$6:$A$25,B61,Fleet!$E$6:$E$25,"Yes")&lt;&gt;1),"Inactive vehicle",IF(OR(NOT(ISNUMBER(C61)),NOT(ISNUMBER(D61)),ROUND(D61*1440,0)&lt;=ROUND(C61*1440,0)),"Check dates",IF(OR(COUNT(F61:I61)&lt;&gt;4,MIN(F61:I61)&lt;0),"Check amounts/buffer",IF(OR(E61="Confirmed",E61="Out",E61="Returned",E61="Cancelled",E61="Maintenance"),"OK","Check status")))))))</x:f>
      </x:c>
      <x:c r="Q61" s="1" t="str">
        <x:f>IF(P61&lt;&gt;"OK","",ROUND(C61*1440,0))</x:f>
      </x:c>
      <x:c r="R61" s="1" t="str">
        <x:f>IF(P61&lt;&gt;"OK","",ROUND(D61*1440,0)+ROUND(I61*60,0))</x:f>
      </x:c>
    </x:row>
    <x:row r="62" ht="23" customHeight="1">
      <x:c r="A62" s="8"/>
      <x:c r="B62" s="8"/>
      <x:c r="C62" s="9"/>
      <x:c r="D62" s="9"/>
      <x:c r="E62" s="8"/>
      <x:c r="F62" s="11"/>
      <x:c r="G62" s="11"/>
      <x:c r="H62" s="11"/>
      <x:c r="I62" s="8"/>
      <x:c r="J62" s="1" t="str">
        <x:f>IF(P62&lt;&gt;"OK","",IF(OR(E62="Cancelled",E62="Maintenance"),0,ROUNDUP((ROUND(D62*1440,0)-Q62)/1440,0)))</x:f>
      </x:c>
      <x:c r="K62" s="6" t="str">
        <x:f>IF(P62&lt;&gt;"OK","",IF(OR(E62="Cancelled",E62="Maintenance"),0,MAX(0,J62*F62+G62-H62)))</x:f>
      </x:c>
      <x:c r="L62" s="6" t="str">
        <x:f>IF(P62&lt;&gt;"OK","",SUMIFS(Payments!$E$6:$E$205,Payments!$B$6:$B$205,A62,Payments!$D$6:$D$205,"Rental",Payments!$G$6:$G$205,"OK"))</x:f>
      </x:c>
      <x:c r="M62" s="6" t="str">
        <x:f>IF(P62&lt;&gt;"OK","",K62-L62)</x:f>
      </x:c>
      <x:c r="N62" s="10" t="str">
        <x:f>IF(P62&lt;&gt;"OK","",R62/1440)</x:f>
      </x:c>
      <x:c r="O62" s="1" t="str">
        <x:f>IF(P62&lt;&gt;"OK","",IF(E62="Cancelled",0,COUNTIFS($B$6:$B$105,B62,$Q$6:$Q$105,"&lt;"&amp;R62,$R$6:$R$105,"&gt;"&amp;Q62,$E$6:$E$105,"&lt;&gt;Cancelled",$P$6:$P$105,"OK")-1))</x:f>
      </x:c>
      <x:c r="P62" s="1" t="str">
        <x:f>IF(A62="",IF(COUNTA(B62:I62)&gt;0,"Missing booking ID",""),IF(COUNTIF($A$6:$A$105,A62)&lt;&gt;1,"Duplicate booking ID",IF(COUNTIF(Fleet!$A$6:$A$25,B62)&lt;&gt;1,"Unknown/duplicate vehicle",IF(AND(OR(E62="Confirmed",E62="Out"),COUNTIFS(Fleet!$A$6:$A$25,B62,Fleet!$E$6:$E$25,"Yes")&lt;&gt;1),"Inactive vehicle",IF(OR(NOT(ISNUMBER(C62)),NOT(ISNUMBER(D62)),ROUND(D62*1440,0)&lt;=ROUND(C62*1440,0)),"Check dates",IF(OR(COUNT(F62:I62)&lt;&gt;4,MIN(F62:I62)&lt;0),"Check amounts/buffer",IF(OR(E62="Confirmed",E62="Out",E62="Returned",E62="Cancelled",E62="Maintenance"),"OK","Check status")))))))</x:f>
      </x:c>
      <x:c r="Q62" s="1" t="str">
        <x:f>IF(P62&lt;&gt;"OK","",ROUND(C62*1440,0))</x:f>
      </x:c>
      <x:c r="R62" s="1" t="str">
        <x:f>IF(P62&lt;&gt;"OK","",ROUND(D62*1440,0)+ROUND(I62*60,0))</x:f>
      </x:c>
    </x:row>
    <x:row r="63" ht="23" customHeight="1">
      <x:c r="A63" s="8"/>
      <x:c r="B63" s="8"/>
      <x:c r="C63" s="9"/>
      <x:c r="D63" s="9"/>
      <x:c r="E63" s="8"/>
      <x:c r="F63" s="11"/>
      <x:c r="G63" s="11"/>
      <x:c r="H63" s="11"/>
      <x:c r="I63" s="8"/>
      <x:c r="J63" s="1" t="str">
        <x:f>IF(P63&lt;&gt;"OK","",IF(OR(E63="Cancelled",E63="Maintenance"),0,ROUNDUP((ROUND(D63*1440,0)-Q63)/1440,0)))</x:f>
      </x:c>
      <x:c r="K63" s="6" t="str">
        <x:f>IF(P63&lt;&gt;"OK","",IF(OR(E63="Cancelled",E63="Maintenance"),0,MAX(0,J63*F63+G63-H63)))</x:f>
      </x:c>
      <x:c r="L63" s="6" t="str">
        <x:f>IF(P63&lt;&gt;"OK","",SUMIFS(Payments!$E$6:$E$205,Payments!$B$6:$B$205,A63,Payments!$D$6:$D$205,"Rental",Payments!$G$6:$G$205,"OK"))</x:f>
      </x:c>
      <x:c r="M63" s="6" t="str">
        <x:f>IF(P63&lt;&gt;"OK","",K63-L63)</x:f>
      </x:c>
      <x:c r="N63" s="10" t="str">
        <x:f>IF(P63&lt;&gt;"OK","",R63/1440)</x:f>
      </x:c>
      <x:c r="O63" s="1" t="str">
        <x:f>IF(P63&lt;&gt;"OK","",IF(E63="Cancelled",0,COUNTIFS($B$6:$B$105,B63,$Q$6:$Q$105,"&lt;"&amp;R63,$R$6:$R$105,"&gt;"&amp;Q63,$E$6:$E$105,"&lt;&gt;Cancelled",$P$6:$P$105,"OK")-1))</x:f>
      </x:c>
      <x:c r="P63" s="1" t="str">
        <x:f>IF(A63="",IF(COUNTA(B63:I63)&gt;0,"Missing booking ID",""),IF(COUNTIF($A$6:$A$105,A63)&lt;&gt;1,"Duplicate booking ID",IF(COUNTIF(Fleet!$A$6:$A$25,B63)&lt;&gt;1,"Unknown/duplicate vehicle",IF(AND(OR(E63="Confirmed",E63="Out"),COUNTIFS(Fleet!$A$6:$A$25,B63,Fleet!$E$6:$E$25,"Yes")&lt;&gt;1),"Inactive vehicle",IF(OR(NOT(ISNUMBER(C63)),NOT(ISNUMBER(D63)),ROUND(D63*1440,0)&lt;=ROUND(C63*1440,0)),"Check dates",IF(OR(COUNT(F63:I63)&lt;&gt;4,MIN(F63:I63)&lt;0),"Check amounts/buffer",IF(OR(E63="Confirmed",E63="Out",E63="Returned",E63="Cancelled",E63="Maintenance"),"OK","Check status")))))))</x:f>
      </x:c>
      <x:c r="Q63" s="1" t="str">
        <x:f>IF(P63&lt;&gt;"OK","",ROUND(C63*1440,0))</x:f>
      </x:c>
      <x:c r="R63" s="1" t="str">
        <x:f>IF(P63&lt;&gt;"OK","",ROUND(D63*1440,0)+ROUND(I63*60,0))</x:f>
      </x:c>
    </x:row>
    <x:row r="64" ht="23" customHeight="1">
      <x:c r="A64" s="8"/>
      <x:c r="B64" s="8"/>
      <x:c r="C64" s="9"/>
      <x:c r="D64" s="9"/>
      <x:c r="E64" s="8"/>
      <x:c r="F64" s="11"/>
      <x:c r="G64" s="11"/>
      <x:c r="H64" s="11"/>
      <x:c r="I64" s="8"/>
      <x:c r="J64" s="1" t="str">
        <x:f>IF(P64&lt;&gt;"OK","",IF(OR(E64="Cancelled",E64="Maintenance"),0,ROUNDUP((ROUND(D64*1440,0)-Q64)/1440,0)))</x:f>
      </x:c>
      <x:c r="K64" s="6" t="str">
        <x:f>IF(P64&lt;&gt;"OK","",IF(OR(E64="Cancelled",E64="Maintenance"),0,MAX(0,J64*F64+G64-H64)))</x:f>
      </x:c>
      <x:c r="L64" s="6" t="str">
        <x:f>IF(P64&lt;&gt;"OK","",SUMIFS(Payments!$E$6:$E$205,Payments!$B$6:$B$205,A64,Payments!$D$6:$D$205,"Rental",Payments!$G$6:$G$205,"OK"))</x:f>
      </x:c>
      <x:c r="M64" s="6" t="str">
        <x:f>IF(P64&lt;&gt;"OK","",K64-L64)</x:f>
      </x:c>
      <x:c r="N64" s="10" t="str">
        <x:f>IF(P64&lt;&gt;"OK","",R64/1440)</x:f>
      </x:c>
      <x:c r="O64" s="1" t="str">
        <x:f>IF(P64&lt;&gt;"OK","",IF(E64="Cancelled",0,COUNTIFS($B$6:$B$105,B64,$Q$6:$Q$105,"&lt;"&amp;R64,$R$6:$R$105,"&gt;"&amp;Q64,$E$6:$E$105,"&lt;&gt;Cancelled",$P$6:$P$105,"OK")-1))</x:f>
      </x:c>
      <x:c r="P64" s="1" t="str">
        <x:f>IF(A64="",IF(COUNTA(B64:I64)&gt;0,"Missing booking ID",""),IF(COUNTIF($A$6:$A$105,A64)&lt;&gt;1,"Duplicate booking ID",IF(COUNTIF(Fleet!$A$6:$A$25,B64)&lt;&gt;1,"Unknown/duplicate vehicle",IF(AND(OR(E64="Confirmed",E64="Out"),COUNTIFS(Fleet!$A$6:$A$25,B64,Fleet!$E$6:$E$25,"Yes")&lt;&gt;1),"Inactive vehicle",IF(OR(NOT(ISNUMBER(C64)),NOT(ISNUMBER(D64)),ROUND(D64*1440,0)&lt;=ROUND(C64*1440,0)),"Check dates",IF(OR(COUNT(F64:I64)&lt;&gt;4,MIN(F64:I64)&lt;0),"Check amounts/buffer",IF(OR(E64="Confirmed",E64="Out",E64="Returned",E64="Cancelled",E64="Maintenance"),"OK","Check status")))))))</x:f>
      </x:c>
      <x:c r="Q64" s="1" t="str">
        <x:f>IF(P64&lt;&gt;"OK","",ROUND(C64*1440,0))</x:f>
      </x:c>
      <x:c r="R64" s="1" t="str">
        <x:f>IF(P64&lt;&gt;"OK","",ROUND(D64*1440,0)+ROUND(I64*60,0))</x:f>
      </x:c>
    </x:row>
    <x:row r="65" ht="23" customHeight="1">
      <x:c r="A65" s="8"/>
      <x:c r="B65" s="8"/>
      <x:c r="C65" s="9"/>
      <x:c r="D65" s="9"/>
      <x:c r="E65" s="8"/>
      <x:c r="F65" s="11"/>
      <x:c r="G65" s="11"/>
      <x:c r="H65" s="11"/>
      <x:c r="I65" s="8"/>
      <x:c r="J65" s="1" t="str">
        <x:f>IF(P65&lt;&gt;"OK","",IF(OR(E65="Cancelled",E65="Maintenance"),0,ROUNDUP((ROUND(D65*1440,0)-Q65)/1440,0)))</x:f>
      </x:c>
      <x:c r="K65" s="6" t="str">
        <x:f>IF(P65&lt;&gt;"OK","",IF(OR(E65="Cancelled",E65="Maintenance"),0,MAX(0,J65*F65+G65-H65)))</x:f>
      </x:c>
      <x:c r="L65" s="6" t="str">
        <x:f>IF(P65&lt;&gt;"OK","",SUMIFS(Payments!$E$6:$E$205,Payments!$B$6:$B$205,A65,Payments!$D$6:$D$205,"Rental",Payments!$G$6:$G$205,"OK"))</x:f>
      </x:c>
      <x:c r="M65" s="6" t="str">
        <x:f>IF(P65&lt;&gt;"OK","",K65-L65)</x:f>
      </x:c>
      <x:c r="N65" s="10" t="str">
        <x:f>IF(P65&lt;&gt;"OK","",R65/1440)</x:f>
      </x:c>
      <x:c r="O65" s="1" t="str">
        <x:f>IF(P65&lt;&gt;"OK","",IF(E65="Cancelled",0,COUNTIFS($B$6:$B$105,B65,$Q$6:$Q$105,"&lt;"&amp;R65,$R$6:$R$105,"&gt;"&amp;Q65,$E$6:$E$105,"&lt;&gt;Cancelled",$P$6:$P$105,"OK")-1))</x:f>
      </x:c>
      <x:c r="P65" s="1" t="str">
        <x:f>IF(A65="",IF(COUNTA(B65:I65)&gt;0,"Missing booking ID",""),IF(COUNTIF($A$6:$A$105,A65)&lt;&gt;1,"Duplicate booking ID",IF(COUNTIF(Fleet!$A$6:$A$25,B65)&lt;&gt;1,"Unknown/duplicate vehicle",IF(AND(OR(E65="Confirmed",E65="Out"),COUNTIFS(Fleet!$A$6:$A$25,B65,Fleet!$E$6:$E$25,"Yes")&lt;&gt;1),"Inactive vehicle",IF(OR(NOT(ISNUMBER(C65)),NOT(ISNUMBER(D65)),ROUND(D65*1440,0)&lt;=ROUND(C65*1440,0)),"Check dates",IF(OR(COUNT(F65:I65)&lt;&gt;4,MIN(F65:I65)&lt;0),"Check amounts/buffer",IF(OR(E65="Confirmed",E65="Out",E65="Returned",E65="Cancelled",E65="Maintenance"),"OK","Check status")))))))</x:f>
      </x:c>
      <x:c r="Q65" s="1" t="str">
        <x:f>IF(P65&lt;&gt;"OK","",ROUND(C65*1440,0))</x:f>
      </x:c>
      <x:c r="R65" s="1" t="str">
        <x:f>IF(P65&lt;&gt;"OK","",ROUND(D65*1440,0)+ROUND(I65*60,0))</x:f>
      </x:c>
    </x:row>
    <x:row r="66" ht="23" customHeight="1">
      <x:c r="A66" s="8"/>
      <x:c r="B66" s="8"/>
      <x:c r="C66" s="9"/>
      <x:c r="D66" s="9"/>
      <x:c r="E66" s="8"/>
      <x:c r="F66" s="11"/>
      <x:c r="G66" s="11"/>
      <x:c r="H66" s="11"/>
      <x:c r="I66" s="8"/>
      <x:c r="J66" s="1" t="str">
        <x:f>IF(P66&lt;&gt;"OK","",IF(OR(E66="Cancelled",E66="Maintenance"),0,ROUNDUP((ROUND(D66*1440,0)-Q66)/1440,0)))</x:f>
      </x:c>
      <x:c r="K66" s="6" t="str">
        <x:f>IF(P66&lt;&gt;"OK","",IF(OR(E66="Cancelled",E66="Maintenance"),0,MAX(0,J66*F66+G66-H66)))</x:f>
      </x:c>
      <x:c r="L66" s="6" t="str">
        <x:f>IF(P66&lt;&gt;"OK","",SUMIFS(Payments!$E$6:$E$205,Payments!$B$6:$B$205,A66,Payments!$D$6:$D$205,"Rental",Payments!$G$6:$G$205,"OK"))</x:f>
      </x:c>
      <x:c r="M66" s="6" t="str">
        <x:f>IF(P66&lt;&gt;"OK","",K66-L66)</x:f>
      </x:c>
      <x:c r="N66" s="10" t="str">
        <x:f>IF(P66&lt;&gt;"OK","",R66/1440)</x:f>
      </x:c>
      <x:c r="O66" s="1" t="str">
        <x:f>IF(P66&lt;&gt;"OK","",IF(E66="Cancelled",0,COUNTIFS($B$6:$B$105,B66,$Q$6:$Q$105,"&lt;"&amp;R66,$R$6:$R$105,"&gt;"&amp;Q66,$E$6:$E$105,"&lt;&gt;Cancelled",$P$6:$P$105,"OK")-1))</x:f>
      </x:c>
      <x:c r="P66" s="1" t="str">
        <x:f>IF(A66="",IF(COUNTA(B66:I66)&gt;0,"Missing booking ID",""),IF(COUNTIF($A$6:$A$105,A66)&lt;&gt;1,"Duplicate booking ID",IF(COUNTIF(Fleet!$A$6:$A$25,B66)&lt;&gt;1,"Unknown/duplicate vehicle",IF(AND(OR(E66="Confirmed",E66="Out"),COUNTIFS(Fleet!$A$6:$A$25,B66,Fleet!$E$6:$E$25,"Yes")&lt;&gt;1),"Inactive vehicle",IF(OR(NOT(ISNUMBER(C66)),NOT(ISNUMBER(D66)),ROUND(D66*1440,0)&lt;=ROUND(C66*1440,0)),"Check dates",IF(OR(COUNT(F66:I66)&lt;&gt;4,MIN(F66:I66)&lt;0),"Check amounts/buffer",IF(OR(E66="Confirmed",E66="Out",E66="Returned",E66="Cancelled",E66="Maintenance"),"OK","Check status")))))))</x:f>
      </x:c>
      <x:c r="Q66" s="1" t="str">
        <x:f>IF(P66&lt;&gt;"OK","",ROUND(C66*1440,0))</x:f>
      </x:c>
      <x:c r="R66" s="1" t="str">
        <x:f>IF(P66&lt;&gt;"OK","",ROUND(D66*1440,0)+ROUND(I66*60,0))</x:f>
      </x:c>
    </x:row>
    <x:row r="67" ht="23" customHeight="1">
      <x:c r="A67" s="8"/>
      <x:c r="B67" s="8"/>
      <x:c r="C67" s="9"/>
      <x:c r="D67" s="9"/>
      <x:c r="E67" s="8"/>
      <x:c r="F67" s="11"/>
      <x:c r="G67" s="11"/>
      <x:c r="H67" s="11"/>
      <x:c r="I67" s="8"/>
      <x:c r="J67" s="1" t="str">
        <x:f>IF(P67&lt;&gt;"OK","",IF(OR(E67="Cancelled",E67="Maintenance"),0,ROUNDUP((ROUND(D67*1440,0)-Q67)/1440,0)))</x:f>
      </x:c>
      <x:c r="K67" s="6" t="str">
        <x:f>IF(P67&lt;&gt;"OK","",IF(OR(E67="Cancelled",E67="Maintenance"),0,MAX(0,J67*F67+G67-H67)))</x:f>
      </x:c>
      <x:c r="L67" s="6" t="str">
        <x:f>IF(P67&lt;&gt;"OK","",SUMIFS(Payments!$E$6:$E$205,Payments!$B$6:$B$205,A67,Payments!$D$6:$D$205,"Rental",Payments!$G$6:$G$205,"OK"))</x:f>
      </x:c>
      <x:c r="M67" s="6" t="str">
        <x:f>IF(P67&lt;&gt;"OK","",K67-L67)</x:f>
      </x:c>
      <x:c r="N67" s="10" t="str">
        <x:f>IF(P67&lt;&gt;"OK","",R67/1440)</x:f>
      </x:c>
      <x:c r="O67" s="1" t="str">
        <x:f>IF(P67&lt;&gt;"OK","",IF(E67="Cancelled",0,COUNTIFS($B$6:$B$105,B67,$Q$6:$Q$105,"&lt;"&amp;R67,$R$6:$R$105,"&gt;"&amp;Q67,$E$6:$E$105,"&lt;&gt;Cancelled",$P$6:$P$105,"OK")-1))</x:f>
      </x:c>
      <x:c r="P67" s="1" t="str">
        <x:f>IF(A67="",IF(COUNTA(B67:I67)&gt;0,"Missing booking ID",""),IF(COUNTIF($A$6:$A$105,A67)&lt;&gt;1,"Duplicate booking ID",IF(COUNTIF(Fleet!$A$6:$A$25,B67)&lt;&gt;1,"Unknown/duplicate vehicle",IF(AND(OR(E67="Confirmed",E67="Out"),COUNTIFS(Fleet!$A$6:$A$25,B67,Fleet!$E$6:$E$25,"Yes")&lt;&gt;1),"Inactive vehicle",IF(OR(NOT(ISNUMBER(C67)),NOT(ISNUMBER(D67)),ROUND(D67*1440,0)&lt;=ROUND(C67*1440,0)),"Check dates",IF(OR(COUNT(F67:I67)&lt;&gt;4,MIN(F67:I67)&lt;0),"Check amounts/buffer",IF(OR(E67="Confirmed",E67="Out",E67="Returned",E67="Cancelled",E67="Maintenance"),"OK","Check status")))))))</x:f>
      </x:c>
      <x:c r="Q67" s="1" t="str">
        <x:f>IF(P67&lt;&gt;"OK","",ROUND(C67*1440,0))</x:f>
      </x:c>
      <x:c r="R67" s="1" t="str">
        <x:f>IF(P67&lt;&gt;"OK","",ROUND(D67*1440,0)+ROUND(I67*60,0))</x:f>
      </x:c>
    </x:row>
    <x:row r="68" ht="23" customHeight="1">
      <x:c r="A68" s="8"/>
      <x:c r="B68" s="8"/>
      <x:c r="C68" s="9"/>
      <x:c r="D68" s="9"/>
      <x:c r="E68" s="8"/>
      <x:c r="F68" s="11"/>
      <x:c r="G68" s="11"/>
      <x:c r="H68" s="11"/>
      <x:c r="I68" s="8"/>
      <x:c r="J68" s="1" t="str">
        <x:f>IF(P68&lt;&gt;"OK","",IF(OR(E68="Cancelled",E68="Maintenance"),0,ROUNDUP((ROUND(D68*1440,0)-Q68)/1440,0)))</x:f>
      </x:c>
      <x:c r="K68" s="6" t="str">
        <x:f>IF(P68&lt;&gt;"OK","",IF(OR(E68="Cancelled",E68="Maintenance"),0,MAX(0,J68*F68+G68-H68)))</x:f>
      </x:c>
      <x:c r="L68" s="6" t="str">
        <x:f>IF(P68&lt;&gt;"OK","",SUMIFS(Payments!$E$6:$E$205,Payments!$B$6:$B$205,A68,Payments!$D$6:$D$205,"Rental",Payments!$G$6:$G$205,"OK"))</x:f>
      </x:c>
      <x:c r="M68" s="6" t="str">
        <x:f>IF(P68&lt;&gt;"OK","",K68-L68)</x:f>
      </x:c>
      <x:c r="N68" s="10" t="str">
        <x:f>IF(P68&lt;&gt;"OK","",R68/1440)</x:f>
      </x:c>
      <x:c r="O68" s="1" t="str">
        <x:f>IF(P68&lt;&gt;"OK","",IF(E68="Cancelled",0,COUNTIFS($B$6:$B$105,B68,$Q$6:$Q$105,"&lt;"&amp;R68,$R$6:$R$105,"&gt;"&amp;Q68,$E$6:$E$105,"&lt;&gt;Cancelled",$P$6:$P$105,"OK")-1))</x:f>
      </x:c>
      <x:c r="P68" s="1" t="str">
        <x:f>IF(A68="",IF(COUNTA(B68:I68)&gt;0,"Missing booking ID",""),IF(COUNTIF($A$6:$A$105,A68)&lt;&gt;1,"Duplicate booking ID",IF(COUNTIF(Fleet!$A$6:$A$25,B68)&lt;&gt;1,"Unknown/duplicate vehicle",IF(AND(OR(E68="Confirmed",E68="Out"),COUNTIFS(Fleet!$A$6:$A$25,B68,Fleet!$E$6:$E$25,"Yes")&lt;&gt;1),"Inactive vehicle",IF(OR(NOT(ISNUMBER(C68)),NOT(ISNUMBER(D68)),ROUND(D68*1440,0)&lt;=ROUND(C68*1440,0)),"Check dates",IF(OR(COUNT(F68:I68)&lt;&gt;4,MIN(F68:I68)&lt;0),"Check amounts/buffer",IF(OR(E68="Confirmed",E68="Out",E68="Returned",E68="Cancelled",E68="Maintenance"),"OK","Check status")))))))</x:f>
      </x:c>
      <x:c r="Q68" s="1" t="str">
        <x:f>IF(P68&lt;&gt;"OK","",ROUND(C68*1440,0))</x:f>
      </x:c>
      <x:c r="R68" s="1" t="str">
        <x:f>IF(P68&lt;&gt;"OK","",ROUND(D68*1440,0)+ROUND(I68*60,0))</x:f>
      </x:c>
    </x:row>
    <x:row r="69" ht="23" customHeight="1">
      <x:c r="A69" s="8"/>
      <x:c r="B69" s="8"/>
      <x:c r="C69" s="9"/>
      <x:c r="D69" s="9"/>
      <x:c r="E69" s="8"/>
      <x:c r="F69" s="11"/>
      <x:c r="G69" s="11"/>
      <x:c r="H69" s="11"/>
      <x:c r="I69" s="8"/>
      <x:c r="J69" s="1" t="str">
        <x:f>IF(P69&lt;&gt;"OK","",IF(OR(E69="Cancelled",E69="Maintenance"),0,ROUNDUP((ROUND(D69*1440,0)-Q69)/1440,0)))</x:f>
      </x:c>
      <x:c r="K69" s="6" t="str">
        <x:f>IF(P69&lt;&gt;"OK","",IF(OR(E69="Cancelled",E69="Maintenance"),0,MAX(0,J69*F69+G69-H69)))</x:f>
      </x:c>
      <x:c r="L69" s="6" t="str">
        <x:f>IF(P69&lt;&gt;"OK","",SUMIFS(Payments!$E$6:$E$205,Payments!$B$6:$B$205,A69,Payments!$D$6:$D$205,"Rental",Payments!$G$6:$G$205,"OK"))</x:f>
      </x:c>
      <x:c r="M69" s="6" t="str">
        <x:f>IF(P69&lt;&gt;"OK","",K69-L69)</x:f>
      </x:c>
      <x:c r="N69" s="10" t="str">
        <x:f>IF(P69&lt;&gt;"OK","",R69/1440)</x:f>
      </x:c>
      <x:c r="O69" s="1" t="str">
        <x:f>IF(P69&lt;&gt;"OK","",IF(E69="Cancelled",0,COUNTIFS($B$6:$B$105,B69,$Q$6:$Q$105,"&lt;"&amp;R69,$R$6:$R$105,"&gt;"&amp;Q69,$E$6:$E$105,"&lt;&gt;Cancelled",$P$6:$P$105,"OK")-1))</x:f>
      </x:c>
      <x:c r="P69" s="1" t="str">
        <x:f>IF(A69="",IF(COUNTA(B69:I69)&gt;0,"Missing booking ID",""),IF(COUNTIF($A$6:$A$105,A69)&lt;&gt;1,"Duplicate booking ID",IF(COUNTIF(Fleet!$A$6:$A$25,B69)&lt;&gt;1,"Unknown/duplicate vehicle",IF(AND(OR(E69="Confirmed",E69="Out"),COUNTIFS(Fleet!$A$6:$A$25,B69,Fleet!$E$6:$E$25,"Yes")&lt;&gt;1),"Inactive vehicle",IF(OR(NOT(ISNUMBER(C69)),NOT(ISNUMBER(D69)),ROUND(D69*1440,0)&lt;=ROUND(C69*1440,0)),"Check dates",IF(OR(COUNT(F69:I69)&lt;&gt;4,MIN(F69:I69)&lt;0),"Check amounts/buffer",IF(OR(E69="Confirmed",E69="Out",E69="Returned",E69="Cancelled",E69="Maintenance"),"OK","Check status")))))))</x:f>
      </x:c>
      <x:c r="Q69" s="1" t="str">
        <x:f>IF(P69&lt;&gt;"OK","",ROUND(C69*1440,0))</x:f>
      </x:c>
      <x:c r="R69" s="1" t="str">
        <x:f>IF(P69&lt;&gt;"OK","",ROUND(D69*1440,0)+ROUND(I69*60,0))</x:f>
      </x:c>
    </x:row>
    <x:row r="70" ht="23" customHeight="1">
      <x:c r="A70" s="8"/>
      <x:c r="B70" s="8"/>
      <x:c r="C70" s="9"/>
      <x:c r="D70" s="9"/>
      <x:c r="E70" s="8"/>
      <x:c r="F70" s="11"/>
      <x:c r="G70" s="11"/>
      <x:c r="H70" s="11"/>
      <x:c r="I70" s="8"/>
      <x:c r="J70" s="1" t="str">
        <x:f>IF(P70&lt;&gt;"OK","",IF(OR(E70="Cancelled",E70="Maintenance"),0,ROUNDUP((ROUND(D70*1440,0)-Q70)/1440,0)))</x:f>
      </x:c>
      <x:c r="K70" s="6" t="str">
        <x:f>IF(P70&lt;&gt;"OK","",IF(OR(E70="Cancelled",E70="Maintenance"),0,MAX(0,J70*F70+G70-H70)))</x:f>
      </x:c>
      <x:c r="L70" s="6" t="str">
        <x:f>IF(P70&lt;&gt;"OK","",SUMIFS(Payments!$E$6:$E$205,Payments!$B$6:$B$205,A70,Payments!$D$6:$D$205,"Rental",Payments!$G$6:$G$205,"OK"))</x:f>
      </x:c>
      <x:c r="M70" s="6" t="str">
        <x:f>IF(P70&lt;&gt;"OK","",K70-L70)</x:f>
      </x:c>
      <x:c r="N70" s="10" t="str">
        <x:f>IF(P70&lt;&gt;"OK","",R70/1440)</x:f>
      </x:c>
      <x:c r="O70" s="1" t="str">
        <x:f>IF(P70&lt;&gt;"OK","",IF(E70="Cancelled",0,COUNTIFS($B$6:$B$105,B70,$Q$6:$Q$105,"&lt;"&amp;R70,$R$6:$R$105,"&gt;"&amp;Q70,$E$6:$E$105,"&lt;&gt;Cancelled",$P$6:$P$105,"OK")-1))</x:f>
      </x:c>
      <x:c r="P70" s="1" t="str">
        <x:f>IF(A70="",IF(COUNTA(B70:I70)&gt;0,"Missing booking ID",""),IF(COUNTIF($A$6:$A$105,A70)&lt;&gt;1,"Duplicate booking ID",IF(COUNTIF(Fleet!$A$6:$A$25,B70)&lt;&gt;1,"Unknown/duplicate vehicle",IF(AND(OR(E70="Confirmed",E70="Out"),COUNTIFS(Fleet!$A$6:$A$25,B70,Fleet!$E$6:$E$25,"Yes")&lt;&gt;1),"Inactive vehicle",IF(OR(NOT(ISNUMBER(C70)),NOT(ISNUMBER(D70)),ROUND(D70*1440,0)&lt;=ROUND(C70*1440,0)),"Check dates",IF(OR(COUNT(F70:I70)&lt;&gt;4,MIN(F70:I70)&lt;0),"Check amounts/buffer",IF(OR(E70="Confirmed",E70="Out",E70="Returned",E70="Cancelled",E70="Maintenance"),"OK","Check status")))))))</x:f>
      </x:c>
      <x:c r="Q70" s="1" t="str">
        <x:f>IF(P70&lt;&gt;"OK","",ROUND(C70*1440,0))</x:f>
      </x:c>
      <x:c r="R70" s="1" t="str">
        <x:f>IF(P70&lt;&gt;"OK","",ROUND(D70*1440,0)+ROUND(I70*60,0))</x:f>
      </x:c>
    </x:row>
    <x:row r="71" ht="23" customHeight="1">
      <x:c r="A71" s="8"/>
      <x:c r="B71" s="8"/>
      <x:c r="C71" s="9"/>
      <x:c r="D71" s="9"/>
      <x:c r="E71" s="8"/>
      <x:c r="F71" s="11"/>
      <x:c r="G71" s="11"/>
      <x:c r="H71" s="11"/>
      <x:c r="I71" s="8"/>
      <x:c r="J71" s="1" t="str">
        <x:f>IF(P71&lt;&gt;"OK","",IF(OR(E71="Cancelled",E71="Maintenance"),0,ROUNDUP((ROUND(D71*1440,0)-Q71)/1440,0)))</x:f>
      </x:c>
      <x:c r="K71" s="6" t="str">
        <x:f>IF(P71&lt;&gt;"OK","",IF(OR(E71="Cancelled",E71="Maintenance"),0,MAX(0,J71*F71+G71-H71)))</x:f>
      </x:c>
      <x:c r="L71" s="6" t="str">
        <x:f>IF(P71&lt;&gt;"OK","",SUMIFS(Payments!$E$6:$E$205,Payments!$B$6:$B$205,A71,Payments!$D$6:$D$205,"Rental",Payments!$G$6:$G$205,"OK"))</x:f>
      </x:c>
      <x:c r="M71" s="6" t="str">
        <x:f>IF(P71&lt;&gt;"OK","",K71-L71)</x:f>
      </x:c>
      <x:c r="N71" s="10" t="str">
        <x:f>IF(P71&lt;&gt;"OK","",R71/1440)</x:f>
      </x:c>
      <x:c r="O71" s="1" t="str">
        <x:f>IF(P71&lt;&gt;"OK","",IF(E71="Cancelled",0,COUNTIFS($B$6:$B$105,B71,$Q$6:$Q$105,"&lt;"&amp;R71,$R$6:$R$105,"&gt;"&amp;Q71,$E$6:$E$105,"&lt;&gt;Cancelled",$P$6:$P$105,"OK")-1))</x:f>
      </x:c>
      <x:c r="P71" s="1" t="str">
        <x:f>IF(A71="",IF(COUNTA(B71:I71)&gt;0,"Missing booking ID",""),IF(COUNTIF($A$6:$A$105,A71)&lt;&gt;1,"Duplicate booking ID",IF(COUNTIF(Fleet!$A$6:$A$25,B71)&lt;&gt;1,"Unknown/duplicate vehicle",IF(AND(OR(E71="Confirmed",E71="Out"),COUNTIFS(Fleet!$A$6:$A$25,B71,Fleet!$E$6:$E$25,"Yes")&lt;&gt;1),"Inactive vehicle",IF(OR(NOT(ISNUMBER(C71)),NOT(ISNUMBER(D71)),ROUND(D71*1440,0)&lt;=ROUND(C71*1440,0)),"Check dates",IF(OR(COUNT(F71:I71)&lt;&gt;4,MIN(F71:I71)&lt;0),"Check amounts/buffer",IF(OR(E71="Confirmed",E71="Out",E71="Returned",E71="Cancelled",E71="Maintenance"),"OK","Check status")))))))</x:f>
      </x:c>
      <x:c r="Q71" s="1" t="str">
        <x:f>IF(P71&lt;&gt;"OK","",ROUND(C71*1440,0))</x:f>
      </x:c>
      <x:c r="R71" s="1" t="str">
        <x:f>IF(P71&lt;&gt;"OK","",ROUND(D71*1440,0)+ROUND(I71*60,0))</x:f>
      </x:c>
    </x:row>
    <x:row r="72" ht="23" customHeight="1">
      <x:c r="A72" s="8"/>
      <x:c r="B72" s="8"/>
      <x:c r="C72" s="9"/>
      <x:c r="D72" s="9"/>
      <x:c r="E72" s="8"/>
      <x:c r="F72" s="11"/>
      <x:c r="G72" s="11"/>
      <x:c r="H72" s="11"/>
      <x:c r="I72" s="8"/>
      <x:c r="J72" s="1" t="str">
        <x:f>IF(P72&lt;&gt;"OK","",IF(OR(E72="Cancelled",E72="Maintenance"),0,ROUNDUP((ROUND(D72*1440,0)-Q72)/1440,0)))</x:f>
      </x:c>
      <x:c r="K72" s="6" t="str">
        <x:f>IF(P72&lt;&gt;"OK","",IF(OR(E72="Cancelled",E72="Maintenance"),0,MAX(0,J72*F72+G72-H72)))</x:f>
      </x:c>
      <x:c r="L72" s="6" t="str">
        <x:f>IF(P72&lt;&gt;"OK","",SUMIFS(Payments!$E$6:$E$205,Payments!$B$6:$B$205,A72,Payments!$D$6:$D$205,"Rental",Payments!$G$6:$G$205,"OK"))</x:f>
      </x:c>
      <x:c r="M72" s="6" t="str">
        <x:f>IF(P72&lt;&gt;"OK","",K72-L72)</x:f>
      </x:c>
      <x:c r="N72" s="10" t="str">
        <x:f>IF(P72&lt;&gt;"OK","",R72/1440)</x:f>
      </x:c>
      <x:c r="O72" s="1" t="str">
        <x:f>IF(P72&lt;&gt;"OK","",IF(E72="Cancelled",0,COUNTIFS($B$6:$B$105,B72,$Q$6:$Q$105,"&lt;"&amp;R72,$R$6:$R$105,"&gt;"&amp;Q72,$E$6:$E$105,"&lt;&gt;Cancelled",$P$6:$P$105,"OK")-1))</x:f>
      </x:c>
      <x:c r="P72" s="1" t="str">
        <x:f>IF(A72="",IF(COUNTA(B72:I72)&gt;0,"Missing booking ID",""),IF(COUNTIF($A$6:$A$105,A72)&lt;&gt;1,"Duplicate booking ID",IF(COUNTIF(Fleet!$A$6:$A$25,B72)&lt;&gt;1,"Unknown/duplicate vehicle",IF(AND(OR(E72="Confirmed",E72="Out"),COUNTIFS(Fleet!$A$6:$A$25,B72,Fleet!$E$6:$E$25,"Yes")&lt;&gt;1),"Inactive vehicle",IF(OR(NOT(ISNUMBER(C72)),NOT(ISNUMBER(D72)),ROUND(D72*1440,0)&lt;=ROUND(C72*1440,0)),"Check dates",IF(OR(COUNT(F72:I72)&lt;&gt;4,MIN(F72:I72)&lt;0),"Check amounts/buffer",IF(OR(E72="Confirmed",E72="Out",E72="Returned",E72="Cancelled",E72="Maintenance"),"OK","Check status")))))))</x:f>
      </x:c>
      <x:c r="Q72" s="1" t="str">
        <x:f>IF(P72&lt;&gt;"OK","",ROUND(C72*1440,0))</x:f>
      </x:c>
      <x:c r="R72" s="1" t="str">
        <x:f>IF(P72&lt;&gt;"OK","",ROUND(D72*1440,0)+ROUND(I72*60,0))</x:f>
      </x:c>
    </x:row>
    <x:row r="73" ht="23" customHeight="1">
      <x:c r="A73" s="8"/>
      <x:c r="B73" s="8"/>
      <x:c r="C73" s="9"/>
      <x:c r="D73" s="9"/>
      <x:c r="E73" s="8"/>
      <x:c r="F73" s="11"/>
      <x:c r="G73" s="11"/>
      <x:c r="H73" s="11"/>
      <x:c r="I73" s="8"/>
      <x:c r="J73" s="1" t="str">
        <x:f>IF(P73&lt;&gt;"OK","",IF(OR(E73="Cancelled",E73="Maintenance"),0,ROUNDUP((ROUND(D73*1440,0)-Q73)/1440,0)))</x:f>
      </x:c>
      <x:c r="K73" s="6" t="str">
        <x:f>IF(P73&lt;&gt;"OK","",IF(OR(E73="Cancelled",E73="Maintenance"),0,MAX(0,J73*F73+G73-H73)))</x:f>
      </x:c>
      <x:c r="L73" s="6" t="str">
        <x:f>IF(P73&lt;&gt;"OK","",SUMIFS(Payments!$E$6:$E$205,Payments!$B$6:$B$205,A73,Payments!$D$6:$D$205,"Rental",Payments!$G$6:$G$205,"OK"))</x:f>
      </x:c>
      <x:c r="M73" s="6" t="str">
        <x:f>IF(P73&lt;&gt;"OK","",K73-L73)</x:f>
      </x:c>
      <x:c r="N73" s="10" t="str">
        <x:f>IF(P73&lt;&gt;"OK","",R73/1440)</x:f>
      </x:c>
      <x:c r="O73" s="1" t="str">
        <x:f>IF(P73&lt;&gt;"OK","",IF(E73="Cancelled",0,COUNTIFS($B$6:$B$105,B73,$Q$6:$Q$105,"&lt;"&amp;R73,$R$6:$R$105,"&gt;"&amp;Q73,$E$6:$E$105,"&lt;&gt;Cancelled",$P$6:$P$105,"OK")-1))</x:f>
      </x:c>
      <x:c r="P73" s="1" t="str">
        <x:f>IF(A73="",IF(COUNTA(B73:I73)&gt;0,"Missing booking ID",""),IF(COUNTIF($A$6:$A$105,A73)&lt;&gt;1,"Duplicate booking ID",IF(COUNTIF(Fleet!$A$6:$A$25,B73)&lt;&gt;1,"Unknown/duplicate vehicle",IF(AND(OR(E73="Confirmed",E73="Out"),COUNTIFS(Fleet!$A$6:$A$25,B73,Fleet!$E$6:$E$25,"Yes")&lt;&gt;1),"Inactive vehicle",IF(OR(NOT(ISNUMBER(C73)),NOT(ISNUMBER(D73)),ROUND(D73*1440,0)&lt;=ROUND(C73*1440,0)),"Check dates",IF(OR(COUNT(F73:I73)&lt;&gt;4,MIN(F73:I73)&lt;0),"Check amounts/buffer",IF(OR(E73="Confirmed",E73="Out",E73="Returned",E73="Cancelled",E73="Maintenance"),"OK","Check status")))))))</x:f>
      </x:c>
      <x:c r="Q73" s="1" t="str">
        <x:f>IF(P73&lt;&gt;"OK","",ROUND(C73*1440,0))</x:f>
      </x:c>
      <x:c r="R73" s="1" t="str">
        <x:f>IF(P73&lt;&gt;"OK","",ROUND(D73*1440,0)+ROUND(I73*60,0))</x:f>
      </x:c>
    </x:row>
    <x:row r="74" ht="23" customHeight="1">
      <x:c r="A74" s="8"/>
      <x:c r="B74" s="8"/>
      <x:c r="C74" s="9"/>
      <x:c r="D74" s="9"/>
      <x:c r="E74" s="8"/>
      <x:c r="F74" s="11"/>
      <x:c r="G74" s="11"/>
      <x:c r="H74" s="11"/>
      <x:c r="I74" s="8"/>
      <x:c r="J74" s="1" t="str">
        <x:f>IF(P74&lt;&gt;"OK","",IF(OR(E74="Cancelled",E74="Maintenance"),0,ROUNDUP((ROUND(D74*1440,0)-Q74)/1440,0)))</x:f>
      </x:c>
      <x:c r="K74" s="6" t="str">
        <x:f>IF(P74&lt;&gt;"OK","",IF(OR(E74="Cancelled",E74="Maintenance"),0,MAX(0,J74*F74+G74-H74)))</x:f>
      </x:c>
      <x:c r="L74" s="6" t="str">
        <x:f>IF(P74&lt;&gt;"OK","",SUMIFS(Payments!$E$6:$E$205,Payments!$B$6:$B$205,A74,Payments!$D$6:$D$205,"Rental",Payments!$G$6:$G$205,"OK"))</x:f>
      </x:c>
      <x:c r="M74" s="6" t="str">
        <x:f>IF(P74&lt;&gt;"OK","",K74-L74)</x:f>
      </x:c>
      <x:c r="N74" s="10" t="str">
        <x:f>IF(P74&lt;&gt;"OK","",R74/1440)</x:f>
      </x:c>
      <x:c r="O74" s="1" t="str">
        <x:f>IF(P74&lt;&gt;"OK","",IF(E74="Cancelled",0,COUNTIFS($B$6:$B$105,B74,$Q$6:$Q$105,"&lt;"&amp;R74,$R$6:$R$105,"&gt;"&amp;Q74,$E$6:$E$105,"&lt;&gt;Cancelled",$P$6:$P$105,"OK")-1))</x:f>
      </x:c>
      <x:c r="P74" s="1" t="str">
        <x:f>IF(A74="",IF(COUNTA(B74:I74)&gt;0,"Missing booking ID",""),IF(COUNTIF($A$6:$A$105,A74)&lt;&gt;1,"Duplicate booking ID",IF(COUNTIF(Fleet!$A$6:$A$25,B74)&lt;&gt;1,"Unknown/duplicate vehicle",IF(AND(OR(E74="Confirmed",E74="Out"),COUNTIFS(Fleet!$A$6:$A$25,B74,Fleet!$E$6:$E$25,"Yes")&lt;&gt;1),"Inactive vehicle",IF(OR(NOT(ISNUMBER(C74)),NOT(ISNUMBER(D74)),ROUND(D74*1440,0)&lt;=ROUND(C74*1440,0)),"Check dates",IF(OR(COUNT(F74:I74)&lt;&gt;4,MIN(F74:I74)&lt;0),"Check amounts/buffer",IF(OR(E74="Confirmed",E74="Out",E74="Returned",E74="Cancelled",E74="Maintenance"),"OK","Check status")))))))</x:f>
      </x:c>
      <x:c r="Q74" s="1" t="str">
        <x:f>IF(P74&lt;&gt;"OK","",ROUND(C74*1440,0))</x:f>
      </x:c>
      <x:c r="R74" s="1" t="str">
        <x:f>IF(P74&lt;&gt;"OK","",ROUND(D74*1440,0)+ROUND(I74*60,0))</x:f>
      </x:c>
    </x:row>
    <x:row r="75" ht="23" customHeight="1">
      <x:c r="A75" s="8"/>
      <x:c r="B75" s="8"/>
      <x:c r="C75" s="9"/>
      <x:c r="D75" s="9"/>
      <x:c r="E75" s="8"/>
      <x:c r="F75" s="11"/>
      <x:c r="G75" s="11"/>
      <x:c r="H75" s="11"/>
      <x:c r="I75" s="8"/>
      <x:c r="J75" s="1" t="str">
        <x:f>IF(P75&lt;&gt;"OK","",IF(OR(E75="Cancelled",E75="Maintenance"),0,ROUNDUP((ROUND(D75*1440,0)-Q75)/1440,0)))</x:f>
      </x:c>
      <x:c r="K75" s="6" t="str">
        <x:f>IF(P75&lt;&gt;"OK","",IF(OR(E75="Cancelled",E75="Maintenance"),0,MAX(0,J75*F75+G75-H75)))</x:f>
      </x:c>
      <x:c r="L75" s="6" t="str">
        <x:f>IF(P75&lt;&gt;"OK","",SUMIFS(Payments!$E$6:$E$205,Payments!$B$6:$B$205,A75,Payments!$D$6:$D$205,"Rental",Payments!$G$6:$G$205,"OK"))</x:f>
      </x:c>
      <x:c r="M75" s="6" t="str">
        <x:f>IF(P75&lt;&gt;"OK","",K75-L75)</x:f>
      </x:c>
      <x:c r="N75" s="10" t="str">
        <x:f>IF(P75&lt;&gt;"OK","",R75/1440)</x:f>
      </x:c>
      <x:c r="O75" s="1" t="str">
        <x:f>IF(P75&lt;&gt;"OK","",IF(E75="Cancelled",0,COUNTIFS($B$6:$B$105,B75,$Q$6:$Q$105,"&lt;"&amp;R75,$R$6:$R$105,"&gt;"&amp;Q75,$E$6:$E$105,"&lt;&gt;Cancelled",$P$6:$P$105,"OK")-1))</x:f>
      </x:c>
      <x:c r="P75" s="1" t="str">
        <x:f>IF(A75="",IF(COUNTA(B75:I75)&gt;0,"Missing booking ID",""),IF(COUNTIF($A$6:$A$105,A75)&lt;&gt;1,"Duplicate booking ID",IF(COUNTIF(Fleet!$A$6:$A$25,B75)&lt;&gt;1,"Unknown/duplicate vehicle",IF(AND(OR(E75="Confirmed",E75="Out"),COUNTIFS(Fleet!$A$6:$A$25,B75,Fleet!$E$6:$E$25,"Yes")&lt;&gt;1),"Inactive vehicle",IF(OR(NOT(ISNUMBER(C75)),NOT(ISNUMBER(D75)),ROUND(D75*1440,0)&lt;=ROUND(C75*1440,0)),"Check dates",IF(OR(COUNT(F75:I75)&lt;&gt;4,MIN(F75:I75)&lt;0),"Check amounts/buffer",IF(OR(E75="Confirmed",E75="Out",E75="Returned",E75="Cancelled",E75="Maintenance"),"OK","Check status")))))))</x:f>
      </x:c>
      <x:c r="Q75" s="1" t="str">
        <x:f>IF(P75&lt;&gt;"OK","",ROUND(C75*1440,0))</x:f>
      </x:c>
      <x:c r="R75" s="1" t="str">
        <x:f>IF(P75&lt;&gt;"OK","",ROUND(D75*1440,0)+ROUND(I75*60,0))</x:f>
      </x:c>
    </x:row>
    <x:row r="76" ht="23" customHeight="1">
      <x:c r="A76" s="8"/>
      <x:c r="B76" s="8"/>
      <x:c r="C76" s="9"/>
      <x:c r="D76" s="9"/>
      <x:c r="E76" s="8"/>
      <x:c r="F76" s="11"/>
      <x:c r="G76" s="11"/>
      <x:c r="H76" s="11"/>
      <x:c r="I76" s="8"/>
      <x:c r="J76" s="1" t="str">
        <x:f>IF(P76&lt;&gt;"OK","",IF(OR(E76="Cancelled",E76="Maintenance"),0,ROUNDUP((ROUND(D76*1440,0)-Q76)/1440,0)))</x:f>
      </x:c>
      <x:c r="K76" s="6" t="str">
        <x:f>IF(P76&lt;&gt;"OK","",IF(OR(E76="Cancelled",E76="Maintenance"),0,MAX(0,J76*F76+G76-H76)))</x:f>
      </x:c>
      <x:c r="L76" s="6" t="str">
        <x:f>IF(P76&lt;&gt;"OK","",SUMIFS(Payments!$E$6:$E$205,Payments!$B$6:$B$205,A76,Payments!$D$6:$D$205,"Rental",Payments!$G$6:$G$205,"OK"))</x:f>
      </x:c>
      <x:c r="M76" s="6" t="str">
        <x:f>IF(P76&lt;&gt;"OK","",K76-L76)</x:f>
      </x:c>
      <x:c r="N76" s="10" t="str">
        <x:f>IF(P76&lt;&gt;"OK","",R76/1440)</x:f>
      </x:c>
      <x:c r="O76" s="1" t="str">
        <x:f>IF(P76&lt;&gt;"OK","",IF(E76="Cancelled",0,COUNTIFS($B$6:$B$105,B76,$Q$6:$Q$105,"&lt;"&amp;R76,$R$6:$R$105,"&gt;"&amp;Q76,$E$6:$E$105,"&lt;&gt;Cancelled",$P$6:$P$105,"OK")-1))</x:f>
      </x:c>
      <x:c r="P76" s="1" t="str">
        <x:f>IF(A76="",IF(COUNTA(B76:I76)&gt;0,"Missing booking ID",""),IF(COUNTIF($A$6:$A$105,A76)&lt;&gt;1,"Duplicate booking ID",IF(COUNTIF(Fleet!$A$6:$A$25,B76)&lt;&gt;1,"Unknown/duplicate vehicle",IF(AND(OR(E76="Confirmed",E76="Out"),COUNTIFS(Fleet!$A$6:$A$25,B76,Fleet!$E$6:$E$25,"Yes")&lt;&gt;1),"Inactive vehicle",IF(OR(NOT(ISNUMBER(C76)),NOT(ISNUMBER(D76)),ROUND(D76*1440,0)&lt;=ROUND(C76*1440,0)),"Check dates",IF(OR(COUNT(F76:I76)&lt;&gt;4,MIN(F76:I76)&lt;0),"Check amounts/buffer",IF(OR(E76="Confirmed",E76="Out",E76="Returned",E76="Cancelled",E76="Maintenance"),"OK","Check status")))))))</x:f>
      </x:c>
      <x:c r="Q76" s="1" t="str">
        <x:f>IF(P76&lt;&gt;"OK","",ROUND(C76*1440,0))</x:f>
      </x:c>
      <x:c r="R76" s="1" t="str">
        <x:f>IF(P76&lt;&gt;"OK","",ROUND(D76*1440,0)+ROUND(I76*60,0))</x:f>
      </x:c>
    </x:row>
    <x:row r="77" ht="23" customHeight="1">
      <x:c r="A77" s="8"/>
      <x:c r="B77" s="8"/>
      <x:c r="C77" s="9"/>
      <x:c r="D77" s="9"/>
      <x:c r="E77" s="8"/>
      <x:c r="F77" s="11"/>
      <x:c r="G77" s="11"/>
      <x:c r="H77" s="11"/>
      <x:c r="I77" s="8"/>
      <x:c r="J77" s="1" t="str">
        <x:f>IF(P77&lt;&gt;"OK","",IF(OR(E77="Cancelled",E77="Maintenance"),0,ROUNDUP((ROUND(D77*1440,0)-Q77)/1440,0)))</x:f>
      </x:c>
      <x:c r="K77" s="6" t="str">
        <x:f>IF(P77&lt;&gt;"OK","",IF(OR(E77="Cancelled",E77="Maintenance"),0,MAX(0,J77*F77+G77-H77)))</x:f>
      </x:c>
      <x:c r="L77" s="6" t="str">
        <x:f>IF(P77&lt;&gt;"OK","",SUMIFS(Payments!$E$6:$E$205,Payments!$B$6:$B$205,A77,Payments!$D$6:$D$205,"Rental",Payments!$G$6:$G$205,"OK"))</x:f>
      </x:c>
      <x:c r="M77" s="6" t="str">
        <x:f>IF(P77&lt;&gt;"OK","",K77-L77)</x:f>
      </x:c>
      <x:c r="N77" s="10" t="str">
        <x:f>IF(P77&lt;&gt;"OK","",R77/1440)</x:f>
      </x:c>
      <x:c r="O77" s="1" t="str">
        <x:f>IF(P77&lt;&gt;"OK","",IF(E77="Cancelled",0,COUNTIFS($B$6:$B$105,B77,$Q$6:$Q$105,"&lt;"&amp;R77,$R$6:$R$105,"&gt;"&amp;Q77,$E$6:$E$105,"&lt;&gt;Cancelled",$P$6:$P$105,"OK")-1))</x:f>
      </x:c>
      <x:c r="P77" s="1" t="str">
        <x:f>IF(A77="",IF(COUNTA(B77:I77)&gt;0,"Missing booking ID",""),IF(COUNTIF($A$6:$A$105,A77)&lt;&gt;1,"Duplicate booking ID",IF(COUNTIF(Fleet!$A$6:$A$25,B77)&lt;&gt;1,"Unknown/duplicate vehicle",IF(AND(OR(E77="Confirmed",E77="Out"),COUNTIFS(Fleet!$A$6:$A$25,B77,Fleet!$E$6:$E$25,"Yes")&lt;&gt;1),"Inactive vehicle",IF(OR(NOT(ISNUMBER(C77)),NOT(ISNUMBER(D77)),ROUND(D77*1440,0)&lt;=ROUND(C77*1440,0)),"Check dates",IF(OR(COUNT(F77:I77)&lt;&gt;4,MIN(F77:I77)&lt;0),"Check amounts/buffer",IF(OR(E77="Confirmed",E77="Out",E77="Returned",E77="Cancelled",E77="Maintenance"),"OK","Check status")))))))</x:f>
      </x:c>
      <x:c r="Q77" s="1" t="str">
        <x:f>IF(P77&lt;&gt;"OK","",ROUND(C77*1440,0))</x:f>
      </x:c>
      <x:c r="R77" s="1" t="str">
        <x:f>IF(P77&lt;&gt;"OK","",ROUND(D77*1440,0)+ROUND(I77*60,0))</x:f>
      </x:c>
    </x:row>
    <x:row r="78" ht="23" customHeight="1">
      <x:c r="A78" s="8"/>
      <x:c r="B78" s="8"/>
      <x:c r="C78" s="9"/>
      <x:c r="D78" s="9"/>
      <x:c r="E78" s="8"/>
      <x:c r="F78" s="11"/>
      <x:c r="G78" s="11"/>
      <x:c r="H78" s="11"/>
      <x:c r="I78" s="8"/>
      <x:c r="J78" s="1" t="str">
        <x:f>IF(P78&lt;&gt;"OK","",IF(OR(E78="Cancelled",E78="Maintenance"),0,ROUNDUP((ROUND(D78*1440,0)-Q78)/1440,0)))</x:f>
      </x:c>
      <x:c r="K78" s="6" t="str">
        <x:f>IF(P78&lt;&gt;"OK","",IF(OR(E78="Cancelled",E78="Maintenance"),0,MAX(0,J78*F78+G78-H78)))</x:f>
      </x:c>
      <x:c r="L78" s="6" t="str">
        <x:f>IF(P78&lt;&gt;"OK","",SUMIFS(Payments!$E$6:$E$205,Payments!$B$6:$B$205,A78,Payments!$D$6:$D$205,"Rental",Payments!$G$6:$G$205,"OK"))</x:f>
      </x:c>
      <x:c r="M78" s="6" t="str">
        <x:f>IF(P78&lt;&gt;"OK","",K78-L78)</x:f>
      </x:c>
      <x:c r="N78" s="10" t="str">
        <x:f>IF(P78&lt;&gt;"OK","",R78/1440)</x:f>
      </x:c>
      <x:c r="O78" s="1" t="str">
        <x:f>IF(P78&lt;&gt;"OK","",IF(E78="Cancelled",0,COUNTIFS($B$6:$B$105,B78,$Q$6:$Q$105,"&lt;"&amp;R78,$R$6:$R$105,"&gt;"&amp;Q78,$E$6:$E$105,"&lt;&gt;Cancelled",$P$6:$P$105,"OK")-1))</x:f>
      </x:c>
      <x:c r="P78" s="1" t="str">
        <x:f>IF(A78="",IF(COUNTA(B78:I78)&gt;0,"Missing booking ID",""),IF(COUNTIF($A$6:$A$105,A78)&lt;&gt;1,"Duplicate booking ID",IF(COUNTIF(Fleet!$A$6:$A$25,B78)&lt;&gt;1,"Unknown/duplicate vehicle",IF(AND(OR(E78="Confirmed",E78="Out"),COUNTIFS(Fleet!$A$6:$A$25,B78,Fleet!$E$6:$E$25,"Yes")&lt;&gt;1),"Inactive vehicle",IF(OR(NOT(ISNUMBER(C78)),NOT(ISNUMBER(D78)),ROUND(D78*1440,0)&lt;=ROUND(C78*1440,0)),"Check dates",IF(OR(COUNT(F78:I78)&lt;&gt;4,MIN(F78:I78)&lt;0),"Check amounts/buffer",IF(OR(E78="Confirmed",E78="Out",E78="Returned",E78="Cancelled",E78="Maintenance"),"OK","Check status")))))))</x:f>
      </x:c>
      <x:c r="Q78" s="1" t="str">
        <x:f>IF(P78&lt;&gt;"OK","",ROUND(C78*1440,0))</x:f>
      </x:c>
      <x:c r="R78" s="1" t="str">
        <x:f>IF(P78&lt;&gt;"OK","",ROUND(D78*1440,0)+ROUND(I78*60,0))</x:f>
      </x:c>
    </x:row>
    <x:row r="79" ht="23" customHeight="1">
      <x:c r="A79" s="8"/>
      <x:c r="B79" s="8"/>
      <x:c r="C79" s="9"/>
      <x:c r="D79" s="9"/>
      <x:c r="E79" s="8"/>
      <x:c r="F79" s="11"/>
      <x:c r="G79" s="11"/>
      <x:c r="H79" s="11"/>
      <x:c r="I79" s="8"/>
      <x:c r="J79" s="1" t="str">
        <x:f>IF(P79&lt;&gt;"OK","",IF(OR(E79="Cancelled",E79="Maintenance"),0,ROUNDUP((ROUND(D79*1440,0)-Q79)/1440,0)))</x:f>
      </x:c>
      <x:c r="K79" s="6" t="str">
        <x:f>IF(P79&lt;&gt;"OK","",IF(OR(E79="Cancelled",E79="Maintenance"),0,MAX(0,J79*F79+G79-H79)))</x:f>
      </x:c>
      <x:c r="L79" s="6" t="str">
        <x:f>IF(P79&lt;&gt;"OK","",SUMIFS(Payments!$E$6:$E$205,Payments!$B$6:$B$205,A79,Payments!$D$6:$D$205,"Rental",Payments!$G$6:$G$205,"OK"))</x:f>
      </x:c>
      <x:c r="M79" s="6" t="str">
        <x:f>IF(P79&lt;&gt;"OK","",K79-L79)</x:f>
      </x:c>
      <x:c r="N79" s="10" t="str">
        <x:f>IF(P79&lt;&gt;"OK","",R79/1440)</x:f>
      </x:c>
      <x:c r="O79" s="1" t="str">
        <x:f>IF(P79&lt;&gt;"OK","",IF(E79="Cancelled",0,COUNTIFS($B$6:$B$105,B79,$Q$6:$Q$105,"&lt;"&amp;R79,$R$6:$R$105,"&gt;"&amp;Q79,$E$6:$E$105,"&lt;&gt;Cancelled",$P$6:$P$105,"OK")-1))</x:f>
      </x:c>
      <x:c r="P79" s="1" t="str">
        <x:f>IF(A79="",IF(COUNTA(B79:I79)&gt;0,"Missing booking ID",""),IF(COUNTIF($A$6:$A$105,A79)&lt;&gt;1,"Duplicate booking ID",IF(COUNTIF(Fleet!$A$6:$A$25,B79)&lt;&gt;1,"Unknown/duplicate vehicle",IF(AND(OR(E79="Confirmed",E79="Out"),COUNTIFS(Fleet!$A$6:$A$25,B79,Fleet!$E$6:$E$25,"Yes")&lt;&gt;1),"Inactive vehicle",IF(OR(NOT(ISNUMBER(C79)),NOT(ISNUMBER(D79)),ROUND(D79*1440,0)&lt;=ROUND(C79*1440,0)),"Check dates",IF(OR(COUNT(F79:I79)&lt;&gt;4,MIN(F79:I79)&lt;0),"Check amounts/buffer",IF(OR(E79="Confirmed",E79="Out",E79="Returned",E79="Cancelled",E79="Maintenance"),"OK","Check status")))))))</x:f>
      </x:c>
      <x:c r="Q79" s="1" t="str">
        <x:f>IF(P79&lt;&gt;"OK","",ROUND(C79*1440,0))</x:f>
      </x:c>
      <x:c r="R79" s="1" t="str">
        <x:f>IF(P79&lt;&gt;"OK","",ROUND(D79*1440,0)+ROUND(I79*60,0))</x:f>
      </x:c>
    </x:row>
    <x:row r="80" ht="23" customHeight="1">
      <x:c r="A80" s="8"/>
      <x:c r="B80" s="8"/>
      <x:c r="C80" s="9"/>
      <x:c r="D80" s="9"/>
      <x:c r="E80" s="8"/>
      <x:c r="F80" s="11"/>
      <x:c r="G80" s="11"/>
      <x:c r="H80" s="11"/>
      <x:c r="I80" s="8"/>
      <x:c r="J80" s="1" t="str">
        <x:f>IF(P80&lt;&gt;"OK","",IF(OR(E80="Cancelled",E80="Maintenance"),0,ROUNDUP((ROUND(D80*1440,0)-Q80)/1440,0)))</x:f>
      </x:c>
      <x:c r="K80" s="6" t="str">
        <x:f>IF(P80&lt;&gt;"OK","",IF(OR(E80="Cancelled",E80="Maintenance"),0,MAX(0,J80*F80+G80-H80)))</x:f>
      </x:c>
      <x:c r="L80" s="6" t="str">
        <x:f>IF(P80&lt;&gt;"OK","",SUMIFS(Payments!$E$6:$E$205,Payments!$B$6:$B$205,A80,Payments!$D$6:$D$205,"Rental",Payments!$G$6:$G$205,"OK"))</x:f>
      </x:c>
      <x:c r="M80" s="6" t="str">
        <x:f>IF(P80&lt;&gt;"OK","",K80-L80)</x:f>
      </x:c>
      <x:c r="N80" s="10" t="str">
        <x:f>IF(P80&lt;&gt;"OK","",R80/1440)</x:f>
      </x:c>
      <x:c r="O80" s="1" t="str">
        <x:f>IF(P80&lt;&gt;"OK","",IF(E80="Cancelled",0,COUNTIFS($B$6:$B$105,B80,$Q$6:$Q$105,"&lt;"&amp;R80,$R$6:$R$105,"&gt;"&amp;Q80,$E$6:$E$105,"&lt;&gt;Cancelled",$P$6:$P$105,"OK")-1))</x:f>
      </x:c>
      <x:c r="P80" s="1" t="str">
        <x:f>IF(A80="",IF(COUNTA(B80:I80)&gt;0,"Missing booking ID",""),IF(COUNTIF($A$6:$A$105,A80)&lt;&gt;1,"Duplicate booking ID",IF(COUNTIF(Fleet!$A$6:$A$25,B80)&lt;&gt;1,"Unknown/duplicate vehicle",IF(AND(OR(E80="Confirmed",E80="Out"),COUNTIFS(Fleet!$A$6:$A$25,B80,Fleet!$E$6:$E$25,"Yes")&lt;&gt;1),"Inactive vehicle",IF(OR(NOT(ISNUMBER(C80)),NOT(ISNUMBER(D80)),ROUND(D80*1440,0)&lt;=ROUND(C80*1440,0)),"Check dates",IF(OR(COUNT(F80:I80)&lt;&gt;4,MIN(F80:I80)&lt;0),"Check amounts/buffer",IF(OR(E80="Confirmed",E80="Out",E80="Returned",E80="Cancelled",E80="Maintenance"),"OK","Check status")))))))</x:f>
      </x:c>
      <x:c r="Q80" s="1" t="str">
        <x:f>IF(P80&lt;&gt;"OK","",ROUND(C80*1440,0))</x:f>
      </x:c>
      <x:c r="R80" s="1" t="str">
        <x:f>IF(P80&lt;&gt;"OK","",ROUND(D80*1440,0)+ROUND(I80*60,0))</x:f>
      </x:c>
    </x:row>
    <x:row r="81" ht="23" customHeight="1">
      <x:c r="A81" s="8"/>
      <x:c r="B81" s="8"/>
      <x:c r="C81" s="9"/>
      <x:c r="D81" s="9"/>
      <x:c r="E81" s="8"/>
      <x:c r="F81" s="11"/>
      <x:c r="G81" s="11"/>
      <x:c r="H81" s="11"/>
      <x:c r="I81" s="8"/>
      <x:c r="J81" s="1" t="str">
        <x:f>IF(P81&lt;&gt;"OK","",IF(OR(E81="Cancelled",E81="Maintenance"),0,ROUNDUP((ROUND(D81*1440,0)-Q81)/1440,0)))</x:f>
      </x:c>
      <x:c r="K81" s="6" t="str">
        <x:f>IF(P81&lt;&gt;"OK","",IF(OR(E81="Cancelled",E81="Maintenance"),0,MAX(0,J81*F81+G81-H81)))</x:f>
      </x:c>
      <x:c r="L81" s="6" t="str">
        <x:f>IF(P81&lt;&gt;"OK","",SUMIFS(Payments!$E$6:$E$205,Payments!$B$6:$B$205,A81,Payments!$D$6:$D$205,"Rental",Payments!$G$6:$G$205,"OK"))</x:f>
      </x:c>
      <x:c r="M81" s="6" t="str">
        <x:f>IF(P81&lt;&gt;"OK","",K81-L81)</x:f>
      </x:c>
      <x:c r="N81" s="10" t="str">
        <x:f>IF(P81&lt;&gt;"OK","",R81/1440)</x:f>
      </x:c>
      <x:c r="O81" s="1" t="str">
        <x:f>IF(P81&lt;&gt;"OK","",IF(E81="Cancelled",0,COUNTIFS($B$6:$B$105,B81,$Q$6:$Q$105,"&lt;"&amp;R81,$R$6:$R$105,"&gt;"&amp;Q81,$E$6:$E$105,"&lt;&gt;Cancelled",$P$6:$P$105,"OK")-1))</x:f>
      </x:c>
      <x:c r="P81" s="1" t="str">
        <x:f>IF(A81="",IF(COUNTA(B81:I81)&gt;0,"Missing booking ID",""),IF(COUNTIF($A$6:$A$105,A81)&lt;&gt;1,"Duplicate booking ID",IF(COUNTIF(Fleet!$A$6:$A$25,B81)&lt;&gt;1,"Unknown/duplicate vehicle",IF(AND(OR(E81="Confirmed",E81="Out"),COUNTIFS(Fleet!$A$6:$A$25,B81,Fleet!$E$6:$E$25,"Yes")&lt;&gt;1),"Inactive vehicle",IF(OR(NOT(ISNUMBER(C81)),NOT(ISNUMBER(D81)),ROUND(D81*1440,0)&lt;=ROUND(C81*1440,0)),"Check dates",IF(OR(COUNT(F81:I81)&lt;&gt;4,MIN(F81:I81)&lt;0),"Check amounts/buffer",IF(OR(E81="Confirmed",E81="Out",E81="Returned",E81="Cancelled",E81="Maintenance"),"OK","Check status")))))))</x:f>
      </x:c>
      <x:c r="Q81" s="1" t="str">
        <x:f>IF(P81&lt;&gt;"OK","",ROUND(C81*1440,0))</x:f>
      </x:c>
      <x:c r="R81" s="1" t="str">
        <x:f>IF(P81&lt;&gt;"OK","",ROUND(D81*1440,0)+ROUND(I81*60,0))</x:f>
      </x:c>
    </x:row>
    <x:row r="82" ht="23" customHeight="1">
      <x:c r="A82" s="8"/>
      <x:c r="B82" s="8"/>
      <x:c r="C82" s="9"/>
      <x:c r="D82" s="9"/>
      <x:c r="E82" s="8"/>
      <x:c r="F82" s="11"/>
      <x:c r="G82" s="11"/>
      <x:c r="H82" s="11"/>
      <x:c r="I82" s="8"/>
      <x:c r="J82" s="1" t="str">
        <x:f>IF(P82&lt;&gt;"OK","",IF(OR(E82="Cancelled",E82="Maintenance"),0,ROUNDUP((ROUND(D82*1440,0)-Q82)/1440,0)))</x:f>
      </x:c>
      <x:c r="K82" s="6" t="str">
        <x:f>IF(P82&lt;&gt;"OK","",IF(OR(E82="Cancelled",E82="Maintenance"),0,MAX(0,J82*F82+G82-H82)))</x:f>
      </x:c>
      <x:c r="L82" s="6" t="str">
        <x:f>IF(P82&lt;&gt;"OK","",SUMIFS(Payments!$E$6:$E$205,Payments!$B$6:$B$205,A82,Payments!$D$6:$D$205,"Rental",Payments!$G$6:$G$205,"OK"))</x:f>
      </x:c>
      <x:c r="M82" s="6" t="str">
        <x:f>IF(P82&lt;&gt;"OK","",K82-L82)</x:f>
      </x:c>
      <x:c r="N82" s="10" t="str">
        <x:f>IF(P82&lt;&gt;"OK","",R82/1440)</x:f>
      </x:c>
      <x:c r="O82" s="1" t="str">
        <x:f>IF(P82&lt;&gt;"OK","",IF(E82="Cancelled",0,COUNTIFS($B$6:$B$105,B82,$Q$6:$Q$105,"&lt;"&amp;R82,$R$6:$R$105,"&gt;"&amp;Q82,$E$6:$E$105,"&lt;&gt;Cancelled",$P$6:$P$105,"OK")-1))</x:f>
      </x:c>
      <x:c r="P82" s="1" t="str">
        <x:f>IF(A82="",IF(COUNTA(B82:I82)&gt;0,"Missing booking ID",""),IF(COUNTIF($A$6:$A$105,A82)&lt;&gt;1,"Duplicate booking ID",IF(COUNTIF(Fleet!$A$6:$A$25,B82)&lt;&gt;1,"Unknown/duplicate vehicle",IF(AND(OR(E82="Confirmed",E82="Out"),COUNTIFS(Fleet!$A$6:$A$25,B82,Fleet!$E$6:$E$25,"Yes")&lt;&gt;1),"Inactive vehicle",IF(OR(NOT(ISNUMBER(C82)),NOT(ISNUMBER(D82)),ROUND(D82*1440,0)&lt;=ROUND(C82*1440,0)),"Check dates",IF(OR(COUNT(F82:I82)&lt;&gt;4,MIN(F82:I82)&lt;0),"Check amounts/buffer",IF(OR(E82="Confirmed",E82="Out",E82="Returned",E82="Cancelled",E82="Maintenance"),"OK","Check status")))))))</x:f>
      </x:c>
      <x:c r="Q82" s="1" t="str">
        <x:f>IF(P82&lt;&gt;"OK","",ROUND(C82*1440,0))</x:f>
      </x:c>
      <x:c r="R82" s="1" t="str">
        <x:f>IF(P82&lt;&gt;"OK","",ROUND(D82*1440,0)+ROUND(I82*60,0))</x:f>
      </x:c>
    </x:row>
    <x:row r="83" ht="23" customHeight="1">
      <x:c r="A83" s="8"/>
      <x:c r="B83" s="8"/>
      <x:c r="C83" s="9"/>
      <x:c r="D83" s="9"/>
      <x:c r="E83" s="8"/>
      <x:c r="F83" s="11"/>
      <x:c r="G83" s="11"/>
      <x:c r="H83" s="11"/>
      <x:c r="I83" s="8"/>
      <x:c r="J83" s="1" t="str">
        <x:f>IF(P83&lt;&gt;"OK","",IF(OR(E83="Cancelled",E83="Maintenance"),0,ROUNDUP((ROUND(D83*1440,0)-Q83)/1440,0)))</x:f>
      </x:c>
      <x:c r="K83" s="6" t="str">
        <x:f>IF(P83&lt;&gt;"OK","",IF(OR(E83="Cancelled",E83="Maintenance"),0,MAX(0,J83*F83+G83-H83)))</x:f>
      </x:c>
      <x:c r="L83" s="6" t="str">
        <x:f>IF(P83&lt;&gt;"OK","",SUMIFS(Payments!$E$6:$E$205,Payments!$B$6:$B$205,A83,Payments!$D$6:$D$205,"Rental",Payments!$G$6:$G$205,"OK"))</x:f>
      </x:c>
      <x:c r="M83" s="6" t="str">
        <x:f>IF(P83&lt;&gt;"OK","",K83-L83)</x:f>
      </x:c>
      <x:c r="N83" s="10" t="str">
        <x:f>IF(P83&lt;&gt;"OK","",R83/1440)</x:f>
      </x:c>
      <x:c r="O83" s="1" t="str">
        <x:f>IF(P83&lt;&gt;"OK","",IF(E83="Cancelled",0,COUNTIFS($B$6:$B$105,B83,$Q$6:$Q$105,"&lt;"&amp;R83,$R$6:$R$105,"&gt;"&amp;Q83,$E$6:$E$105,"&lt;&gt;Cancelled",$P$6:$P$105,"OK")-1))</x:f>
      </x:c>
      <x:c r="P83" s="1" t="str">
        <x:f>IF(A83="",IF(COUNTA(B83:I83)&gt;0,"Missing booking ID",""),IF(COUNTIF($A$6:$A$105,A83)&lt;&gt;1,"Duplicate booking ID",IF(COUNTIF(Fleet!$A$6:$A$25,B83)&lt;&gt;1,"Unknown/duplicate vehicle",IF(AND(OR(E83="Confirmed",E83="Out"),COUNTIFS(Fleet!$A$6:$A$25,B83,Fleet!$E$6:$E$25,"Yes")&lt;&gt;1),"Inactive vehicle",IF(OR(NOT(ISNUMBER(C83)),NOT(ISNUMBER(D83)),ROUND(D83*1440,0)&lt;=ROUND(C83*1440,0)),"Check dates",IF(OR(COUNT(F83:I83)&lt;&gt;4,MIN(F83:I83)&lt;0),"Check amounts/buffer",IF(OR(E83="Confirmed",E83="Out",E83="Returned",E83="Cancelled",E83="Maintenance"),"OK","Check status")))))))</x:f>
      </x:c>
      <x:c r="Q83" s="1" t="str">
        <x:f>IF(P83&lt;&gt;"OK","",ROUND(C83*1440,0))</x:f>
      </x:c>
      <x:c r="R83" s="1" t="str">
        <x:f>IF(P83&lt;&gt;"OK","",ROUND(D83*1440,0)+ROUND(I83*60,0))</x:f>
      </x:c>
    </x:row>
    <x:row r="84" ht="23" customHeight="1">
      <x:c r="A84" s="8"/>
      <x:c r="B84" s="8"/>
      <x:c r="C84" s="9"/>
      <x:c r="D84" s="9"/>
      <x:c r="E84" s="8"/>
      <x:c r="F84" s="11"/>
      <x:c r="G84" s="11"/>
      <x:c r="H84" s="11"/>
      <x:c r="I84" s="8"/>
      <x:c r="J84" s="1" t="str">
        <x:f>IF(P84&lt;&gt;"OK","",IF(OR(E84="Cancelled",E84="Maintenance"),0,ROUNDUP((ROUND(D84*1440,0)-Q84)/1440,0)))</x:f>
      </x:c>
      <x:c r="K84" s="6" t="str">
        <x:f>IF(P84&lt;&gt;"OK","",IF(OR(E84="Cancelled",E84="Maintenance"),0,MAX(0,J84*F84+G84-H84)))</x:f>
      </x:c>
      <x:c r="L84" s="6" t="str">
        <x:f>IF(P84&lt;&gt;"OK","",SUMIFS(Payments!$E$6:$E$205,Payments!$B$6:$B$205,A84,Payments!$D$6:$D$205,"Rental",Payments!$G$6:$G$205,"OK"))</x:f>
      </x:c>
      <x:c r="M84" s="6" t="str">
        <x:f>IF(P84&lt;&gt;"OK","",K84-L84)</x:f>
      </x:c>
      <x:c r="N84" s="10" t="str">
        <x:f>IF(P84&lt;&gt;"OK","",R84/1440)</x:f>
      </x:c>
      <x:c r="O84" s="1" t="str">
        <x:f>IF(P84&lt;&gt;"OK","",IF(E84="Cancelled",0,COUNTIFS($B$6:$B$105,B84,$Q$6:$Q$105,"&lt;"&amp;R84,$R$6:$R$105,"&gt;"&amp;Q84,$E$6:$E$105,"&lt;&gt;Cancelled",$P$6:$P$105,"OK")-1))</x:f>
      </x:c>
      <x:c r="P84" s="1" t="str">
        <x:f>IF(A84="",IF(COUNTA(B84:I84)&gt;0,"Missing booking ID",""),IF(COUNTIF($A$6:$A$105,A84)&lt;&gt;1,"Duplicate booking ID",IF(COUNTIF(Fleet!$A$6:$A$25,B84)&lt;&gt;1,"Unknown/duplicate vehicle",IF(AND(OR(E84="Confirmed",E84="Out"),COUNTIFS(Fleet!$A$6:$A$25,B84,Fleet!$E$6:$E$25,"Yes")&lt;&gt;1),"Inactive vehicle",IF(OR(NOT(ISNUMBER(C84)),NOT(ISNUMBER(D84)),ROUND(D84*1440,0)&lt;=ROUND(C84*1440,0)),"Check dates",IF(OR(COUNT(F84:I84)&lt;&gt;4,MIN(F84:I84)&lt;0),"Check amounts/buffer",IF(OR(E84="Confirmed",E84="Out",E84="Returned",E84="Cancelled",E84="Maintenance"),"OK","Check status")))))))</x:f>
      </x:c>
      <x:c r="Q84" s="1" t="str">
        <x:f>IF(P84&lt;&gt;"OK","",ROUND(C84*1440,0))</x:f>
      </x:c>
      <x:c r="R84" s="1" t="str">
        <x:f>IF(P84&lt;&gt;"OK","",ROUND(D84*1440,0)+ROUND(I84*60,0))</x:f>
      </x:c>
    </x:row>
    <x:row r="85" ht="23" customHeight="1">
      <x:c r="A85" s="8"/>
      <x:c r="B85" s="8"/>
      <x:c r="C85" s="9"/>
      <x:c r="D85" s="9"/>
      <x:c r="E85" s="8"/>
      <x:c r="F85" s="11"/>
      <x:c r="G85" s="11"/>
      <x:c r="H85" s="11"/>
      <x:c r="I85" s="8"/>
      <x:c r="J85" s="1" t="str">
        <x:f>IF(P85&lt;&gt;"OK","",IF(OR(E85="Cancelled",E85="Maintenance"),0,ROUNDUP((ROUND(D85*1440,0)-Q85)/1440,0)))</x:f>
      </x:c>
      <x:c r="K85" s="6" t="str">
        <x:f>IF(P85&lt;&gt;"OK","",IF(OR(E85="Cancelled",E85="Maintenance"),0,MAX(0,J85*F85+G85-H85)))</x:f>
      </x:c>
      <x:c r="L85" s="6" t="str">
        <x:f>IF(P85&lt;&gt;"OK","",SUMIFS(Payments!$E$6:$E$205,Payments!$B$6:$B$205,A85,Payments!$D$6:$D$205,"Rental",Payments!$G$6:$G$205,"OK"))</x:f>
      </x:c>
      <x:c r="M85" s="6" t="str">
        <x:f>IF(P85&lt;&gt;"OK","",K85-L85)</x:f>
      </x:c>
      <x:c r="N85" s="10" t="str">
        <x:f>IF(P85&lt;&gt;"OK","",R85/1440)</x:f>
      </x:c>
      <x:c r="O85" s="1" t="str">
        <x:f>IF(P85&lt;&gt;"OK","",IF(E85="Cancelled",0,COUNTIFS($B$6:$B$105,B85,$Q$6:$Q$105,"&lt;"&amp;R85,$R$6:$R$105,"&gt;"&amp;Q85,$E$6:$E$105,"&lt;&gt;Cancelled",$P$6:$P$105,"OK")-1))</x:f>
      </x:c>
      <x:c r="P85" s="1" t="str">
        <x:f>IF(A85="",IF(COUNTA(B85:I85)&gt;0,"Missing booking ID",""),IF(COUNTIF($A$6:$A$105,A85)&lt;&gt;1,"Duplicate booking ID",IF(COUNTIF(Fleet!$A$6:$A$25,B85)&lt;&gt;1,"Unknown/duplicate vehicle",IF(AND(OR(E85="Confirmed",E85="Out"),COUNTIFS(Fleet!$A$6:$A$25,B85,Fleet!$E$6:$E$25,"Yes")&lt;&gt;1),"Inactive vehicle",IF(OR(NOT(ISNUMBER(C85)),NOT(ISNUMBER(D85)),ROUND(D85*1440,0)&lt;=ROUND(C85*1440,0)),"Check dates",IF(OR(COUNT(F85:I85)&lt;&gt;4,MIN(F85:I85)&lt;0),"Check amounts/buffer",IF(OR(E85="Confirmed",E85="Out",E85="Returned",E85="Cancelled",E85="Maintenance"),"OK","Check status")))))))</x:f>
      </x:c>
      <x:c r="Q85" s="1" t="str">
        <x:f>IF(P85&lt;&gt;"OK","",ROUND(C85*1440,0))</x:f>
      </x:c>
      <x:c r="R85" s="1" t="str">
        <x:f>IF(P85&lt;&gt;"OK","",ROUND(D85*1440,0)+ROUND(I85*60,0))</x:f>
      </x:c>
    </x:row>
    <x:row r="86" ht="23" customHeight="1">
      <x:c r="A86" s="8"/>
      <x:c r="B86" s="8"/>
      <x:c r="C86" s="9"/>
      <x:c r="D86" s="9"/>
      <x:c r="E86" s="8"/>
      <x:c r="F86" s="11"/>
      <x:c r="G86" s="11"/>
      <x:c r="H86" s="11"/>
      <x:c r="I86" s="8"/>
      <x:c r="J86" s="1" t="str">
        <x:f>IF(P86&lt;&gt;"OK","",IF(OR(E86="Cancelled",E86="Maintenance"),0,ROUNDUP((ROUND(D86*1440,0)-Q86)/1440,0)))</x:f>
      </x:c>
      <x:c r="K86" s="6" t="str">
        <x:f>IF(P86&lt;&gt;"OK","",IF(OR(E86="Cancelled",E86="Maintenance"),0,MAX(0,J86*F86+G86-H86)))</x:f>
      </x:c>
      <x:c r="L86" s="6" t="str">
        <x:f>IF(P86&lt;&gt;"OK","",SUMIFS(Payments!$E$6:$E$205,Payments!$B$6:$B$205,A86,Payments!$D$6:$D$205,"Rental",Payments!$G$6:$G$205,"OK"))</x:f>
      </x:c>
      <x:c r="M86" s="6" t="str">
        <x:f>IF(P86&lt;&gt;"OK","",K86-L86)</x:f>
      </x:c>
      <x:c r="N86" s="10" t="str">
        <x:f>IF(P86&lt;&gt;"OK","",R86/1440)</x:f>
      </x:c>
      <x:c r="O86" s="1" t="str">
        <x:f>IF(P86&lt;&gt;"OK","",IF(E86="Cancelled",0,COUNTIFS($B$6:$B$105,B86,$Q$6:$Q$105,"&lt;"&amp;R86,$R$6:$R$105,"&gt;"&amp;Q86,$E$6:$E$105,"&lt;&gt;Cancelled",$P$6:$P$105,"OK")-1))</x:f>
      </x:c>
      <x:c r="P86" s="1" t="str">
        <x:f>IF(A86="",IF(COUNTA(B86:I86)&gt;0,"Missing booking ID",""),IF(COUNTIF($A$6:$A$105,A86)&lt;&gt;1,"Duplicate booking ID",IF(COUNTIF(Fleet!$A$6:$A$25,B86)&lt;&gt;1,"Unknown/duplicate vehicle",IF(AND(OR(E86="Confirmed",E86="Out"),COUNTIFS(Fleet!$A$6:$A$25,B86,Fleet!$E$6:$E$25,"Yes")&lt;&gt;1),"Inactive vehicle",IF(OR(NOT(ISNUMBER(C86)),NOT(ISNUMBER(D86)),ROUND(D86*1440,0)&lt;=ROUND(C86*1440,0)),"Check dates",IF(OR(COUNT(F86:I86)&lt;&gt;4,MIN(F86:I86)&lt;0),"Check amounts/buffer",IF(OR(E86="Confirmed",E86="Out",E86="Returned",E86="Cancelled",E86="Maintenance"),"OK","Check status")))))))</x:f>
      </x:c>
      <x:c r="Q86" s="1" t="str">
        <x:f>IF(P86&lt;&gt;"OK","",ROUND(C86*1440,0))</x:f>
      </x:c>
      <x:c r="R86" s="1" t="str">
        <x:f>IF(P86&lt;&gt;"OK","",ROUND(D86*1440,0)+ROUND(I86*60,0))</x:f>
      </x:c>
    </x:row>
    <x:row r="87" ht="23" customHeight="1">
      <x:c r="A87" s="8"/>
      <x:c r="B87" s="8"/>
      <x:c r="C87" s="9"/>
      <x:c r="D87" s="9"/>
      <x:c r="E87" s="8"/>
      <x:c r="F87" s="11"/>
      <x:c r="G87" s="11"/>
      <x:c r="H87" s="11"/>
      <x:c r="I87" s="8"/>
      <x:c r="J87" s="1" t="str">
        <x:f>IF(P87&lt;&gt;"OK","",IF(OR(E87="Cancelled",E87="Maintenance"),0,ROUNDUP((ROUND(D87*1440,0)-Q87)/1440,0)))</x:f>
      </x:c>
      <x:c r="K87" s="6" t="str">
        <x:f>IF(P87&lt;&gt;"OK","",IF(OR(E87="Cancelled",E87="Maintenance"),0,MAX(0,J87*F87+G87-H87)))</x:f>
      </x:c>
      <x:c r="L87" s="6" t="str">
        <x:f>IF(P87&lt;&gt;"OK","",SUMIFS(Payments!$E$6:$E$205,Payments!$B$6:$B$205,A87,Payments!$D$6:$D$205,"Rental",Payments!$G$6:$G$205,"OK"))</x:f>
      </x:c>
      <x:c r="M87" s="6" t="str">
        <x:f>IF(P87&lt;&gt;"OK","",K87-L87)</x:f>
      </x:c>
      <x:c r="N87" s="10" t="str">
        <x:f>IF(P87&lt;&gt;"OK","",R87/1440)</x:f>
      </x:c>
      <x:c r="O87" s="1" t="str">
        <x:f>IF(P87&lt;&gt;"OK","",IF(E87="Cancelled",0,COUNTIFS($B$6:$B$105,B87,$Q$6:$Q$105,"&lt;"&amp;R87,$R$6:$R$105,"&gt;"&amp;Q87,$E$6:$E$105,"&lt;&gt;Cancelled",$P$6:$P$105,"OK")-1))</x:f>
      </x:c>
      <x:c r="P87" s="1" t="str">
        <x:f>IF(A87="",IF(COUNTA(B87:I87)&gt;0,"Missing booking ID",""),IF(COUNTIF($A$6:$A$105,A87)&lt;&gt;1,"Duplicate booking ID",IF(COUNTIF(Fleet!$A$6:$A$25,B87)&lt;&gt;1,"Unknown/duplicate vehicle",IF(AND(OR(E87="Confirmed",E87="Out"),COUNTIFS(Fleet!$A$6:$A$25,B87,Fleet!$E$6:$E$25,"Yes")&lt;&gt;1),"Inactive vehicle",IF(OR(NOT(ISNUMBER(C87)),NOT(ISNUMBER(D87)),ROUND(D87*1440,0)&lt;=ROUND(C87*1440,0)),"Check dates",IF(OR(COUNT(F87:I87)&lt;&gt;4,MIN(F87:I87)&lt;0),"Check amounts/buffer",IF(OR(E87="Confirmed",E87="Out",E87="Returned",E87="Cancelled",E87="Maintenance"),"OK","Check status")))))))</x:f>
      </x:c>
      <x:c r="Q87" s="1" t="str">
        <x:f>IF(P87&lt;&gt;"OK","",ROUND(C87*1440,0))</x:f>
      </x:c>
      <x:c r="R87" s="1" t="str">
        <x:f>IF(P87&lt;&gt;"OK","",ROUND(D87*1440,0)+ROUND(I87*60,0))</x:f>
      </x:c>
    </x:row>
    <x:row r="88" ht="23" customHeight="1">
      <x:c r="A88" s="8"/>
      <x:c r="B88" s="8"/>
      <x:c r="C88" s="9"/>
      <x:c r="D88" s="9"/>
      <x:c r="E88" s="8"/>
      <x:c r="F88" s="11"/>
      <x:c r="G88" s="11"/>
      <x:c r="H88" s="11"/>
      <x:c r="I88" s="8"/>
      <x:c r="J88" s="1" t="str">
        <x:f>IF(P88&lt;&gt;"OK","",IF(OR(E88="Cancelled",E88="Maintenance"),0,ROUNDUP((ROUND(D88*1440,0)-Q88)/1440,0)))</x:f>
      </x:c>
      <x:c r="K88" s="6" t="str">
        <x:f>IF(P88&lt;&gt;"OK","",IF(OR(E88="Cancelled",E88="Maintenance"),0,MAX(0,J88*F88+G88-H88)))</x:f>
      </x:c>
      <x:c r="L88" s="6" t="str">
        <x:f>IF(P88&lt;&gt;"OK","",SUMIFS(Payments!$E$6:$E$205,Payments!$B$6:$B$205,A88,Payments!$D$6:$D$205,"Rental",Payments!$G$6:$G$205,"OK"))</x:f>
      </x:c>
      <x:c r="M88" s="6" t="str">
        <x:f>IF(P88&lt;&gt;"OK","",K88-L88)</x:f>
      </x:c>
      <x:c r="N88" s="10" t="str">
        <x:f>IF(P88&lt;&gt;"OK","",R88/1440)</x:f>
      </x:c>
      <x:c r="O88" s="1" t="str">
        <x:f>IF(P88&lt;&gt;"OK","",IF(E88="Cancelled",0,COUNTIFS($B$6:$B$105,B88,$Q$6:$Q$105,"&lt;"&amp;R88,$R$6:$R$105,"&gt;"&amp;Q88,$E$6:$E$105,"&lt;&gt;Cancelled",$P$6:$P$105,"OK")-1))</x:f>
      </x:c>
      <x:c r="P88" s="1" t="str">
        <x:f>IF(A88="",IF(COUNTA(B88:I88)&gt;0,"Missing booking ID",""),IF(COUNTIF($A$6:$A$105,A88)&lt;&gt;1,"Duplicate booking ID",IF(COUNTIF(Fleet!$A$6:$A$25,B88)&lt;&gt;1,"Unknown/duplicate vehicle",IF(AND(OR(E88="Confirmed",E88="Out"),COUNTIFS(Fleet!$A$6:$A$25,B88,Fleet!$E$6:$E$25,"Yes")&lt;&gt;1),"Inactive vehicle",IF(OR(NOT(ISNUMBER(C88)),NOT(ISNUMBER(D88)),ROUND(D88*1440,0)&lt;=ROUND(C88*1440,0)),"Check dates",IF(OR(COUNT(F88:I88)&lt;&gt;4,MIN(F88:I88)&lt;0),"Check amounts/buffer",IF(OR(E88="Confirmed",E88="Out",E88="Returned",E88="Cancelled",E88="Maintenance"),"OK","Check status")))))))</x:f>
      </x:c>
      <x:c r="Q88" s="1" t="str">
        <x:f>IF(P88&lt;&gt;"OK","",ROUND(C88*1440,0))</x:f>
      </x:c>
      <x:c r="R88" s="1" t="str">
        <x:f>IF(P88&lt;&gt;"OK","",ROUND(D88*1440,0)+ROUND(I88*60,0))</x:f>
      </x:c>
    </x:row>
    <x:row r="89" ht="23" customHeight="1">
      <x:c r="A89" s="8"/>
      <x:c r="B89" s="8"/>
      <x:c r="C89" s="9"/>
      <x:c r="D89" s="9"/>
      <x:c r="E89" s="8"/>
      <x:c r="F89" s="11"/>
      <x:c r="G89" s="11"/>
      <x:c r="H89" s="11"/>
      <x:c r="I89" s="8"/>
      <x:c r="J89" s="1" t="str">
        <x:f>IF(P89&lt;&gt;"OK","",IF(OR(E89="Cancelled",E89="Maintenance"),0,ROUNDUP((ROUND(D89*1440,0)-Q89)/1440,0)))</x:f>
      </x:c>
      <x:c r="K89" s="6" t="str">
        <x:f>IF(P89&lt;&gt;"OK","",IF(OR(E89="Cancelled",E89="Maintenance"),0,MAX(0,J89*F89+G89-H89)))</x:f>
      </x:c>
      <x:c r="L89" s="6" t="str">
        <x:f>IF(P89&lt;&gt;"OK","",SUMIFS(Payments!$E$6:$E$205,Payments!$B$6:$B$205,A89,Payments!$D$6:$D$205,"Rental",Payments!$G$6:$G$205,"OK"))</x:f>
      </x:c>
      <x:c r="M89" s="6" t="str">
        <x:f>IF(P89&lt;&gt;"OK","",K89-L89)</x:f>
      </x:c>
      <x:c r="N89" s="10" t="str">
        <x:f>IF(P89&lt;&gt;"OK","",R89/1440)</x:f>
      </x:c>
      <x:c r="O89" s="1" t="str">
        <x:f>IF(P89&lt;&gt;"OK","",IF(E89="Cancelled",0,COUNTIFS($B$6:$B$105,B89,$Q$6:$Q$105,"&lt;"&amp;R89,$R$6:$R$105,"&gt;"&amp;Q89,$E$6:$E$105,"&lt;&gt;Cancelled",$P$6:$P$105,"OK")-1))</x:f>
      </x:c>
      <x:c r="P89" s="1" t="str">
        <x:f>IF(A89="",IF(COUNTA(B89:I89)&gt;0,"Missing booking ID",""),IF(COUNTIF($A$6:$A$105,A89)&lt;&gt;1,"Duplicate booking ID",IF(COUNTIF(Fleet!$A$6:$A$25,B89)&lt;&gt;1,"Unknown/duplicate vehicle",IF(AND(OR(E89="Confirmed",E89="Out"),COUNTIFS(Fleet!$A$6:$A$25,B89,Fleet!$E$6:$E$25,"Yes")&lt;&gt;1),"Inactive vehicle",IF(OR(NOT(ISNUMBER(C89)),NOT(ISNUMBER(D89)),ROUND(D89*1440,0)&lt;=ROUND(C89*1440,0)),"Check dates",IF(OR(COUNT(F89:I89)&lt;&gt;4,MIN(F89:I89)&lt;0),"Check amounts/buffer",IF(OR(E89="Confirmed",E89="Out",E89="Returned",E89="Cancelled",E89="Maintenance"),"OK","Check status")))))))</x:f>
      </x:c>
      <x:c r="Q89" s="1" t="str">
        <x:f>IF(P89&lt;&gt;"OK","",ROUND(C89*1440,0))</x:f>
      </x:c>
      <x:c r="R89" s="1" t="str">
        <x:f>IF(P89&lt;&gt;"OK","",ROUND(D89*1440,0)+ROUND(I89*60,0))</x:f>
      </x:c>
    </x:row>
    <x:row r="90" ht="23" customHeight="1">
      <x:c r="A90" s="8"/>
      <x:c r="B90" s="8"/>
      <x:c r="C90" s="9"/>
      <x:c r="D90" s="9"/>
      <x:c r="E90" s="8"/>
      <x:c r="F90" s="11"/>
      <x:c r="G90" s="11"/>
      <x:c r="H90" s="11"/>
      <x:c r="I90" s="8"/>
      <x:c r="J90" s="1" t="str">
        <x:f>IF(P90&lt;&gt;"OK","",IF(OR(E90="Cancelled",E90="Maintenance"),0,ROUNDUP((ROUND(D90*1440,0)-Q90)/1440,0)))</x:f>
      </x:c>
      <x:c r="K90" s="6" t="str">
        <x:f>IF(P90&lt;&gt;"OK","",IF(OR(E90="Cancelled",E90="Maintenance"),0,MAX(0,J90*F90+G90-H90)))</x:f>
      </x:c>
      <x:c r="L90" s="6" t="str">
        <x:f>IF(P90&lt;&gt;"OK","",SUMIFS(Payments!$E$6:$E$205,Payments!$B$6:$B$205,A90,Payments!$D$6:$D$205,"Rental",Payments!$G$6:$G$205,"OK"))</x:f>
      </x:c>
      <x:c r="M90" s="6" t="str">
        <x:f>IF(P90&lt;&gt;"OK","",K90-L90)</x:f>
      </x:c>
      <x:c r="N90" s="10" t="str">
        <x:f>IF(P90&lt;&gt;"OK","",R90/1440)</x:f>
      </x:c>
      <x:c r="O90" s="1" t="str">
        <x:f>IF(P90&lt;&gt;"OK","",IF(E90="Cancelled",0,COUNTIFS($B$6:$B$105,B90,$Q$6:$Q$105,"&lt;"&amp;R90,$R$6:$R$105,"&gt;"&amp;Q90,$E$6:$E$105,"&lt;&gt;Cancelled",$P$6:$P$105,"OK")-1))</x:f>
      </x:c>
      <x:c r="P90" s="1" t="str">
        <x:f>IF(A90="",IF(COUNTA(B90:I90)&gt;0,"Missing booking ID",""),IF(COUNTIF($A$6:$A$105,A90)&lt;&gt;1,"Duplicate booking ID",IF(COUNTIF(Fleet!$A$6:$A$25,B90)&lt;&gt;1,"Unknown/duplicate vehicle",IF(AND(OR(E90="Confirmed",E90="Out"),COUNTIFS(Fleet!$A$6:$A$25,B90,Fleet!$E$6:$E$25,"Yes")&lt;&gt;1),"Inactive vehicle",IF(OR(NOT(ISNUMBER(C90)),NOT(ISNUMBER(D90)),ROUND(D90*1440,0)&lt;=ROUND(C90*1440,0)),"Check dates",IF(OR(COUNT(F90:I90)&lt;&gt;4,MIN(F90:I90)&lt;0),"Check amounts/buffer",IF(OR(E90="Confirmed",E90="Out",E90="Returned",E90="Cancelled",E90="Maintenance"),"OK","Check status")))))))</x:f>
      </x:c>
      <x:c r="Q90" s="1" t="str">
        <x:f>IF(P90&lt;&gt;"OK","",ROUND(C90*1440,0))</x:f>
      </x:c>
      <x:c r="R90" s="1" t="str">
        <x:f>IF(P90&lt;&gt;"OK","",ROUND(D90*1440,0)+ROUND(I90*60,0))</x:f>
      </x:c>
    </x:row>
    <x:row r="91" ht="23" customHeight="1">
      <x:c r="A91" s="8"/>
      <x:c r="B91" s="8"/>
      <x:c r="C91" s="9"/>
      <x:c r="D91" s="9"/>
      <x:c r="E91" s="8"/>
      <x:c r="F91" s="11"/>
      <x:c r="G91" s="11"/>
      <x:c r="H91" s="11"/>
      <x:c r="I91" s="8"/>
      <x:c r="J91" s="1" t="str">
        <x:f>IF(P91&lt;&gt;"OK","",IF(OR(E91="Cancelled",E91="Maintenance"),0,ROUNDUP((ROUND(D91*1440,0)-Q91)/1440,0)))</x:f>
      </x:c>
      <x:c r="K91" s="6" t="str">
        <x:f>IF(P91&lt;&gt;"OK","",IF(OR(E91="Cancelled",E91="Maintenance"),0,MAX(0,J91*F91+G91-H91)))</x:f>
      </x:c>
      <x:c r="L91" s="6" t="str">
        <x:f>IF(P91&lt;&gt;"OK","",SUMIFS(Payments!$E$6:$E$205,Payments!$B$6:$B$205,A91,Payments!$D$6:$D$205,"Rental",Payments!$G$6:$G$205,"OK"))</x:f>
      </x:c>
      <x:c r="M91" s="6" t="str">
        <x:f>IF(P91&lt;&gt;"OK","",K91-L91)</x:f>
      </x:c>
      <x:c r="N91" s="10" t="str">
        <x:f>IF(P91&lt;&gt;"OK","",R91/1440)</x:f>
      </x:c>
      <x:c r="O91" s="1" t="str">
        <x:f>IF(P91&lt;&gt;"OK","",IF(E91="Cancelled",0,COUNTIFS($B$6:$B$105,B91,$Q$6:$Q$105,"&lt;"&amp;R91,$R$6:$R$105,"&gt;"&amp;Q91,$E$6:$E$105,"&lt;&gt;Cancelled",$P$6:$P$105,"OK")-1))</x:f>
      </x:c>
      <x:c r="P91" s="1" t="str">
        <x:f>IF(A91="",IF(COUNTA(B91:I91)&gt;0,"Missing booking ID",""),IF(COUNTIF($A$6:$A$105,A91)&lt;&gt;1,"Duplicate booking ID",IF(COUNTIF(Fleet!$A$6:$A$25,B91)&lt;&gt;1,"Unknown/duplicate vehicle",IF(AND(OR(E91="Confirmed",E91="Out"),COUNTIFS(Fleet!$A$6:$A$25,B91,Fleet!$E$6:$E$25,"Yes")&lt;&gt;1),"Inactive vehicle",IF(OR(NOT(ISNUMBER(C91)),NOT(ISNUMBER(D91)),ROUND(D91*1440,0)&lt;=ROUND(C91*1440,0)),"Check dates",IF(OR(COUNT(F91:I91)&lt;&gt;4,MIN(F91:I91)&lt;0),"Check amounts/buffer",IF(OR(E91="Confirmed",E91="Out",E91="Returned",E91="Cancelled",E91="Maintenance"),"OK","Check status")))))))</x:f>
      </x:c>
      <x:c r="Q91" s="1" t="str">
        <x:f>IF(P91&lt;&gt;"OK","",ROUND(C91*1440,0))</x:f>
      </x:c>
      <x:c r="R91" s="1" t="str">
        <x:f>IF(P91&lt;&gt;"OK","",ROUND(D91*1440,0)+ROUND(I91*60,0))</x:f>
      </x:c>
    </x:row>
    <x:row r="92" ht="23" customHeight="1">
      <x:c r="A92" s="8"/>
      <x:c r="B92" s="8"/>
      <x:c r="C92" s="9"/>
      <x:c r="D92" s="9"/>
      <x:c r="E92" s="8"/>
      <x:c r="F92" s="11"/>
      <x:c r="G92" s="11"/>
      <x:c r="H92" s="11"/>
      <x:c r="I92" s="8"/>
      <x:c r="J92" s="1" t="str">
        <x:f>IF(P92&lt;&gt;"OK","",IF(OR(E92="Cancelled",E92="Maintenance"),0,ROUNDUP((ROUND(D92*1440,0)-Q92)/1440,0)))</x:f>
      </x:c>
      <x:c r="K92" s="6" t="str">
        <x:f>IF(P92&lt;&gt;"OK","",IF(OR(E92="Cancelled",E92="Maintenance"),0,MAX(0,J92*F92+G92-H92)))</x:f>
      </x:c>
      <x:c r="L92" s="6" t="str">
        <x:f>IF(P92&lt;&gt;"OK","",SUMIFS(Payments!$E$6:$E$205,Payments!$B$6:$B$205,A92,Payments!$D$6:$D$205,"Rental",Payments!$G$6:$G$205,"OK"))</x:f>
      </x:c>
      <x:c r="M92" s="6" t="str">
        <x:f>IF(P92&lt;&gt;"OK","",K92-L92)</x:f>
      </x:c>
      <x:c r="N92" s="10" t="str">
        <x:f>IF(P92&lt;&gt;"OK","",R92/1440)</x:f>
      </x:c>
      <x:c r="O92" s="1" t="str">
        <x:f>IF(P92&lt;&gt;"OK","",IF(E92="Cancelled",0,COUNTIFS($B$6:$B$105,B92,$Q$6:$Q$105,"&lt;"&amp;R92,$R$6:$R$105,"&gt;"&amp;Q92,$E$6:$E$105,"&lt;&gt;Cancelled",$P$6:$P$105,"OK")-1))</x:f>
      </x:c>
      <x:c r="P92" s="1" t="str">
        <x:f>IF(A92="",IF(COUNTA(B92:I92)&gt;0,"Missing booking ID",""),IF(COUNTIF($A$6:$A$105,A92)&lt;&gt;1,"Duplicate booking ID",IF(COUNTIF(Fleet!$A$6:$A$25,B92)&lt;&gt;1,"Unknown/duplicate vehicle",IF(AND(OR(E92="Confirmed",E92="Out"),COUNTIFS(Fleet!$A$6:$A$25,B92,Fleet!$E$6:$E$25,"Yes")&lt;&gt;1),"Inactive vehicle",IF(OR(NOT(ISNUMBER(C92)),NOT(ISNUMBER(D92)),ROUND(D92*1440,0)&lt;=ROUND(C92*1440,0)),"Check dates",IF(OR(COUNT(F92:I92)&lt;&gt;4,MIN(F92:I92)&lt;0),"Check amounts/buffer",IF(OR(E92="Confirmed",E92="Out",E92="Returned",E92="Cancelled",E92="Maintenance"),"OK","Check status")))))))</x:f>
      </x:c>
      <x:c r="Q92" s="1" t="str">
        <x:f>IF(P92&lt;&gt;"OK","",ROUND(C92*1440,0))</x:f>
      </x:c>
      <x:c r="R92" s="1" t="str">
        <x:f>IF(P92&lt;&gt;"OK","",ROUND(D92*1440,0)+ROUND(I92*60,0))</x:f>
      </x:c>
    </x:row>
    <x:row r="93" ht="23" customHeight="1">
      <x:c r="A93" s="8"/>
      <x:c r="B93" s="8"/>
      <x:c r="C93" s="9"/>
      <x:c r="D93" s="9"/>
      <x:c r="E93" s="8"/>
      <x:c r="F93" s="11"/>
      <x:c r="G93" s="11"/>
      <x:c r="H93" s="11"/>
      <x:c r="I93" s="8"/>
      <x:c r="J93" s="1" t="str">
        <x:f>IF(P93&lt;&gt;"OK","",IF(OR(E93="Cancelled",E93="Maintenance"),0,ROUNDUP((ROUND(D93*1440,0)-Q93)/1440,0)))</x:f>
      </x:c>
      <x:c r="K93" s="6" t="str">
        <x:f>IF(P93&lt;&gt;"OK","",IF(OR(E93="Cancelled",E93="Maintenance"),0,MAX(0,J93*F93+G93-H93)))</x:f>
      </x:c>
      <x:c r="L93" s="6" t="str">
        <x:f>IF(P93&lt;&gt;"OK","",SUMIFS(Payments!$E$6:$E$205,Payments!$B$6:$B$205,A93,Payments!$D$6:$D$205,"Rental",Payments!$G$6:$G$205,"OK"))</x:f>
      </x:c>
      <x:c r="M93" s="6" t="str">
        <x:f>IF(P93&lt;&gt;"OK","",K93-L93)</x:f>
      </x:c>
      <x:c r="N93" s="10" t="str">
        <x:f>IF(P93&lt;&gt;"OK","",R93/1440)</x:f>
      </x:c>
      <x:c r="O93" s="1" t="str">
        <x:f>IF(P93&lt;&gt;"OK","",IF(E93="Cancelled",0,COUNTIFS($B$6:$B$105,B93,$Q$6:$Q$105,"&lt;"&amp;R93,$R$6:$R$105,"&gt;"&amp;Q93,$E$6:$E$105,"&lt;&gt;Cancelled",$P$6:$P$105,"OK")-1))</x:f>
      </x:c>
      <x:c r="P93" s="1" t="str">
        <x:f>IF(A93="",IF(COUNTA(B93:I93)&gt;0,"Missing booking ID",""),IF(COUNTIF($A$6:$A$105,A93)&lt;&gt;1,"Duplicate booking ID",IF(COUNTIF(Fleet!$A$6:$A$25,B93)&lt;&gt;1,"Unknown/duplicate vehicle",IF(AND(OR(E93="Confirmed",E93="Out"),COUNTIFS(Fleet!$A$6:$A$25,B93,Fleet!$E$6:$E$25,"Yes")&lt;&gt;1),"Inactive vehicle",IF(OR(NOT(ISNUMBER(C93)),NOT(ISNUMBER(D93)),ROUND(D93*1440,0)&lt;=ROUND(C93*1440,0)),"Check dates",IF(OR(COUNT(F93:I93)&lt;&gt;4,MIN(F93:I93)&lt;0),"Check amounts/buffer",IF(OR(E93="Confirmed",E93="Out",E93="Returned",E93="Cancelled",E93="Maintenance"),"OK","Check status")))))))</x:f>
      </x:c>
      <x:c r="Q93" s="1" t="str">
        <x:f>IF(P93&lt;&gt;"OK","",ROUND(C93*1440,0))</x:f>
      </x:c>
      <x:c r="R93" s="1" t="str">
        <x:f>IF(P93&lt;&gt;"OK","",ROUND(D93*1440,0)+ROUND(I93*60,0))</x:f>
      </x:c>
    </x:row>
    <x:row r="94" ht="23" customHeight="1">
      <x:c r="A94" s="8"/>
      <x:c r="B94" s="8"/>
      <x:c r="C94" s="9"/>
      <x:c r="D94" s="9"/>
      <x:c r="E94" s="8"/>
      <x:c r="F94" s="11"/>
      <x:c r="G94" s="11"/>
      <x:c r="H94" s="11"/>
      <x:c r="I94" s="8"/>
      <x:c r="J94" s="1" t="str">
        <x:f>IF(P94&lt;&gt;"OK","",IF(OR(E94="Cancelled",E94="Maintenance"),0,ROUNDUP((ROUND(D94*1440,0)-Q94)/1440,0)))</x:f>
      </x:c>
      <x:c r="K94" s="6" t="str">
        <x:f>IF(P94&lt;&gt;"OK","",IF(OR(E94="Cancelled",E94="Maintenance"),0,MAX(0,J94*F94+G94-H94)))</x:f>
      </x:c>
      <x:c r="L94" s="6" t="str">
        <x:f>IF(P94&lt;&gt;"OK","",SUMIFS(Payments!$E$6:$E$205,Payments!$B$6:$B$205,A94,Payments!$D$6:$D$205,"Rental",Payments!$G$6:$G$205,"OK"))</x:f>
      </x:c>
      <x:c r="M94" s="6" t="str">
        <x:f>IF(P94&lt;&gt;"OK","",K94-L94)</x:f>
      </x:c>
      <x:c r="N94" s="10" t="str">
        <x:f>IF(P94&lt;&gt;"OK","",R94/1440)</x:f>
      </x:c>
      <x:c r="O94" s="1" t="str">
        <x:f>IF(P94&lt;&gt;"OK","",IF(E94="Cancelled",0,COUNTIFS($B$6:$B$105,B94,$Q$6:$Q$105,"&lt;"&amp;R94,$R$6:$R$105,"&gt;"&amp;Q94,$E$6:$E$105,"&lt;&gt;Cancelled",$P$6:$P$105,"OK")-1))</x:f>
      </x:c>
      <x:c r="P94" s="1" t="str">
        <x:f>IF(A94="",IF(COUNTA(B94:I94)&gt;0,"Missing booking ID",""),IF(COUNTIF($A$6:$A$105,A94)&lt;&gt;1,"Duplicate booking ID",IF(COUNTIF(Fleet!$A$6:$A$25,B94)&lt;&gt;1,"Unknown/duplicate vehicle",IF(AND(OR(E94="Confirmed",E94="Out"),COUNTIFS(Fleet!$A$6:$A$25,B94,Fleet!$E$6:$E$25,"Yes")&lt;&gt;1),"Inactive vehicle",IF(OR(NOT(ISNUMBER(C94)),NOT(ISNUMBER(D94)),ROUND(D94*1440,0)&lt;=ROUND(C94*1440,0)),"Check dates",IF(OR(COUNT(F94:I94)&lt;&gt;4,MIN(F94:I94)&lt;0),"Check amounts/buffer",IF(OR(E94="Confirmed",E94="Out",E94="Returned",E94="Cancelled",E94="Maintenance"),"OK","Check status")))))))</x:f>
      </x:c>
      <x:c r="Q94" s="1" t="str">
        <x:f>IF(P94&lt;&gt;"OK","",ROUND(C94*1440,0))</x:f>
      </x:c>
      <x:c r="R94" s="1" t="str">
        <x:f>IF(P94&lt;&gt;"OK","",ROUND(D94*1440,0)+ROUND(I94*60,0))</x:f>
      </x:c>
    </x:row>
    <x:row r="95" ht="23" customHeight="1">
      <x:c r="A95" s="8"/>
      <x:c r="B95" s="8"/>
      <x:c r="C95" s="9"/>
      <x:c r="D95" s="9"/>
      <x:c r="E95" s="8"/>
      <x:c r="F95" s="11"/>
      <x:c r="G95" s="11"/>
      <x:c r="H95" s="11"/>
      <x:c r="I95" s="8"/>
      <x:c r="J95" s="1" t="str">
        <x:f>IF(P95&lt;&gt;"OK","",IF(OR(E95="Cancelled",E95="Maintenance"),0,ROUNDUP((ROUND(D95*1440,0)-Q95)/1440,0)))</x:f>
      </x:c>
      <x:c r="K95" s="6" t="str">
        <x:f>IF(P95&lt;&gt;"OK","",IF(OR(E95="Cancelled",E95="Maintenance"),0,MAX(0,J95*F95+G95-H95)))</x:f>
      </x:c>
      <x:c r="L95" s="6" t="str">
        <x:f>IF(P95&lt;&gt;"OK","",SUMIFS(Payments!$E$6:$E$205,Payments!$B$6:$B$205,A95,Payments!$D$6:$D$205,"Rental",Payments!$G$6:$G$205,"OK"))</x:f>
      </x:c>
      <x:c r="M95" s="6" t="str">
        <x:f>IF(P95&lt;&gt;"OK","",K95-L95)</x:f>
      </x:c>
      <x:c r="N95" s="10" t="str">
        <x:f>IF(P95&lt;&gt;"OK","",R95/1440)</x:f>
      </x:c>
      <x:c r="O95" s="1" t="str">
        <x:f>IF(P95&lt;&gt;"OK","",IF(E95="Cancelled",0,COUNTIFS($B$6:$B$105,B95,$Q$6:$Q$105,"&lt;"&amp;R95,$R$6:$R$105,"&gt;"&amp;Q95,$E$6:$E$105,"&lt;&gt;Cancelled",$P$6:$P$105,"OK")-1))</x:f>
      </x:c>
      <x:c r="P95" s="1" t="str">
        <x:f>IF(A95="",IF(COUNTA(B95:I95)&gt;0,"Missing booking ID",""),IF(COUNTIF($A$6:$A$105,A95)&lt;&gt;1,"Duplicate booking ID",IF(COUNTIF(Fleet!$A$6:$A$25,B95)&lt;&gt;1,"Unknown/duplicate vehicle",IF(AND(OR(E95="Confirmed",E95="Out"),COUNTIFS(Fleet!$A$6:$A$25,B95,Fleet!$E$6:$E$25,"Yes")&lt;&gt;1),"Inactive vehicle",IF(OR(NOT(ISNUMBER(C95)),NOT(ISNUMBER(D95)),ROUND(D95*1440,0)&lt;=ROUND(C95*1440,0)),"Check dates",IF(OR(COUNT(F95:I95)&lt;&gt;4,MIN(F95:I95)&lt;0),"Check amounts/buffer",IF(OR(E95="Confirmed",E95="Out",E95="Returned",E95="Cancelled",E95="Maintenance"),"OK","Check status")))))))</x:f>
      </x:c>
      <x:c r="Q95" s="1" t="str">
        <x:f>IF(P95&lt;&gt;"OK","",ROUND(C95*1440,0))</x:f>
      </x:c>
      <x:c r="R95" s="1" t="str">
        <x:f>IF(P95&lt;&gt;"OK","",ROUND(D95*1440,0)+ROUND(I95*60,0))</x:f>
      </x:c>
    </x:row>
    <x:row r="96" ht="23" customHeight="1">
      <x:c r="A96" s="8"/>
      <x:c r="B96" s="8"/>
      <x:c r="C96" s="9"/>
      <x:c r="D96" s="9"/>
      <x:c r="E96" s="8"/>
      <x:c r="F96" s="11"/>
      <x:c r="G96" s="11"/>
      <x:c r="H96" s="11"/>
      <x:c r="I96" s="8"/>
      <x:c r="J96" s="1" t="str">
        <x:f>IF(P96&lt;&gt;"OK","",IF(OR(E96="Cancelled",E96="Maintenance"),0,ROUNDUP((ROUND(D96*1440,0)-Q96)/1440,0)))</x:f>
      </x:c>
      <x:c r="K96" s="6" t="str">
        <x:f>IF(P96&lt;&gt;"OK","",IF(OR(E96="Cancelled",E96="Maintenance"),0,MAX(0,J96*F96+G96-H96)))</x:f>
      </x:c>
      <x:c r="L96" s="6" t="str">
        <x:f>IF(P96&lt;&gt;"OK","",SUMIFS(Payments!$E$6:$E$205,Payments!$B$6:$B$205,A96,Payments!$D$6:$D$205,"Rental",Payments!$G$6:$G$205,"OK"))</x:f>
      </x:c>
      <x:c r="M96" s="6" t="str">
        <x:f>IF(P96&lt;&gt;"OK","",K96-L96)</x:f>
      </x:c>
      <x:c r="N96" s="10" t="str">
        <x:f>IF(P96&lt;&gt;"OK","",R96/1440)</x:f>
      </x:c>
      <x:c r="O96" s="1" t="str">
        <x:f>IF(P96&lt;&gt;"OK","",IF(E96="Cancelled",0,COUNTIFS($B$6:$B$105,B96,$Q$6:$Q$105,"&lt;"&amp;R96,$R$6:$R$105,"&gt;"&amp;Q96,$E$6:$E$105,"&lt;&gt;Cancelled",$P$6:$P$105,"OK")-1))</x:f>
      </x:c>
      <x:c r="P96" s="1" t="str">
        <x:f>IF(A96="",IF(COUNTA(B96:I96)&gt;0,"Missing booking ID",""),IF(COUNTIF($A$6:$A$105,A96)&lt;&gt;1,"Duplicate booking ID",IF(COUNTIF(Fleet!$A$6:$A$25,B96)&lt;&gt;1,"Unknown/duplicate vehicle",IF(AND(OR(E96="Confirmed",E96="Out"),COUNTIFS(Fleet!$A$6:$A$25,B96,Fleet!$E$6:$E$25,"Yes")&lt;&gt;1),"Inactive vehicle",IF(OR(NOT(ISNUMBER(C96)),NOT(ISNUMBER(D96)),ROUND(D96*1440,0)&lt;=ROUND(C96*1440,0)),"Check dates",IF(OR(COUNT(F96:I96)&lt;&gt;4,MIN(F96:I96)&lt;0),"Check amounts/buffer",IF(OR(E96="Confirmed",E96="Out",E96="Returned",E96="Cancelled",E96="Maintenance"),"OK","Check status")))))))</x:f>
      </x:c>
      <x:c r="Q96" s="1" t="str">
        <x:f>IF(P96&lt;&gt;"OK","",ROUND(C96*1440,0))</x:f>
      </x:c>
      <x:c r="R96" s="1" t="str">
        <x:f>IF(P96&lt;&gt;"OK","",ROUND(D96*1440,0)+ROUND(I96*60,0))</x:f>
      </x:c>
    </x:row>
    <x:row r="97" ht="23" customHeight="1">
      <x:c r="A97" s="8"/>
      <x:c r="B97" s="8"/>
      <x:c r="C97" s="9"/>
      <x:c r="D97" s="9"/>
      <x:c r="E97" s="8"/>
      <x:c r="F97" s="11"/>
      <x:c r="G97" s="11"/>
      <x:c r="H97" s="11"/>
      <x:c r="I97" s="8"/>
      <x:c r="J97" s="1" t="str">
        <x:f>IF(P97&lt;&gt;"OK","",IF(OR(E97="Cancelled",E97="Maintenance"),0,ROUNDUP((ROUND(D97*1440,0)-Q97)/1440,0)))</x:f>
      </x:c>
      <x:c r="K97" s="6" t="str">
        <x:f>IF(P97&lt;&gt;"OK","",IF(OR(E97="Cancelled",E97="Maintenance"),0,MAX(0,J97*F97+G97-H97)))</x:f>
      </x:c>
      <x:c r="L97" s="6" t="str">
        <x:f>IF(P97&lt;&gt;"OK","",SUMIFS(Payments!$E$6:$E$205,Payments!$B$6:$B$205,A97,Payments!$D$6:$D$205,"Rental",Payments!$G$6:$G$205,"OK"))</x:f>
      </x:c>
      <x:c r="M97" s="6" t="str">
        <x:f>IF(P97&lt;&gt;"OK","",K97-L97)</x:f>
      </x:c>
      <x:c r="N97" s="10" t="str">
        <x:f>IF(P97&lt;&gt;"OK","",R97/1440)</x:f>
      </x:c>
      <x:c r="O97" s="1" t="str">
        <x:f>IF(P97&lt;&gt;"OK","",IF(E97="Cancelled",0,COUNTIFS($B$6:$B$105,B97,$Q$6:$Q$105,"&lt;"&amp;R97,$R$6:$R$105,"&gt;"&amp;Q97,$E$6:$E$105,"&lt;&gt;Cancelled",$P$6:$P$105,"OK")-1))</x:f>
      </x:c>
      <x:c r="P97" s="1" t="str">
        <x:f>IF(A97="",IF(COUNTA(B97:I97)&gt;0,"Missing booking ID",""),IF(COUNTIF($A$6:$A$105,A97)&lt;&gt;1,"Duplicate booking ID",IF(COUNTIF(Fleet!$A$6:$A$25,B97)&lt;&gt;1,"Unknown/duplicate vehicle",IF(AND(OR(E97="Confirmed",E97="Out"),COUNTIFS(Fleet!$A$6:$A$25,B97,Fleet!$E$6:$E$25,"Yes")&lt;&gt;1),"Inactive vehicle",IF(OR(NOT(ISNUMBER(C97)),NOT(ISNUMBER(D97)),ROUND(D97*1440,0)&lt;=ROUND(C97*1440,0)),"Check dates",IF(OR(COUNT(F97:I97)&lt;&gt;4,MIN(F97:I97)&lt;0),"Check amounts/buffer",IF(OR(E97="Confirmed",E97="Out",E97="Returned",E97="Cancelled",E97="Maintenance"),"OK","Check status")))))))</x:f>
      </x:c>
      <x:c r="Q97" s="1" t="str">
        <x:f>IF(P97&lt;&gt;"OK","",ROUND(C97*1440,0))</x:f>
      </x:c>
      <x:c r="R97" s="1" t="str">
        <x:f>IF(P97&lt;&gt;"OK","",ROUND(D97*1440,0)+ROUND(I97*60,0))</x:f>
      </x:c>
    </x:row>
    <x:row r="98" ht="23" customHeight="1">
      <x:c r="A98" s="8"/>
      <x:c r="B98" s="8"/>
      <x:c r="C98" s="9"/>
      <x:c r="D98" s="9"/>
      <x:c r="E98" s="8"/>
      <x:c r="F98" s="11"/>
      <x:c r="G98" s="11"/>
      <x:c r="H98" s="11"/>
      <x:c r="I98" s="8"/>
      <x:c r="J98" s="1" t="str">
        <x:f>IF(P98&lt;&gt;"OK","",IF(OR(E98="Cancelled",E98="Maintenance"),0,ROUNDUP((ROUND(D98*1440,0)-Q98)/1440,0)))</x:f>
      </x:c>
      <x:c r="K98" s="6" t="str">
        <x:f>IF(P98&lt;&gt;"OK","",IF(OR(E98="Cancelled",E98="Maintenance"),0,MAX(0,J98*F98+G98-H98)))</x:f>
      </x:c>
      <x:c r="L98" s="6" t="str">
        <x:f>IF(P98&lt;&gt;"OK","",SUMIFS(Payments!$E$6:$E$205,Payments!$B$6:$B$205,A98,Payments!$D$6:$D$205,"Rental",Payments!$G$6:$G$205,"OK"))</x:f>
      </x:c>
      <x:c r="M98" s="6" t="str">
        <x:f>IF(P98&lt;&gt;"OK","",K98-L98)</x:f>
      </x:c>
      <x:c r="N98" s="10" t="str">
        <x:f>IF(P98&lt;&gt;"OK","",R98/1440)</x:f>
      </x:c>
      <x:c r="O98" s="1" t="str">
        <x:f>IF(P98&lt;&gt;"OK","",IF(E98="Cancelled",0,COUNTIFS($B$6:$B$105,B98,$Q$6:$Q$105,"&lt;"&amp;R98,$R$6:$R$105,"&gt;"&amp;Q98,$E$6:$E$105,"&lt;&gt;Cancelled",$P$6:$P$105,"OK")-1))</x:f>
      </x:c>
      <x:c r="P98" s="1" t="str">
        <x:f>IF(A98="",IF(COUNTA(B98:I98)&gt;0,"Missing booking ID",""),IF(COUNTIF($A$6:$A$105,A98)&lt;&gt;1,"Duplicate booking ID",IF(COUNTIF(Fleet!$A$6:$A$25,B98)&lt;&gt;1,"Unknown/duplicate vehicle",IF(AND(OR(E98="Confirmed",E98="Out"),COUNTIFS(Fleet!$A$6:$A$25,B98,Fleet!$E$6:$E$25,"Yes")&lt;&gt;1),"Inactive vehicle",IF(OR(NOT(ISNUMBER(C98)),NOT(ISNUMBER(D98)),ROUND(D98*1440,0)&lt;=ROUND(C98*1440,0)),"Check dates",IF(OR(COUNT(F98:I98)&lt;&gt;4,MIN(F98:I98)&lt;0),"Check amounts/buffer",IF(OR(E98="Confirmed",E98="Out",E98="Returned",E98="Cancelled",E98="Maintenance"),"OK","Check status")))))))</x:f>
      </x:c>
      <x:c r="Q98" s="1" t="str">
        <x:f>IF(P98&lt;&gt;"OK","",ROUND(C98*1440,0))</x:f>
      </x:c>
      <x:c r="R98" s="1" t="str">
        <x:f>IF(P98&lt;&gt;"OK","",ROUND(D98*1440,0)+ROUND(I98*60,0))</x:f>
      </x:c>
    </x:row>
    <x:row r="99" ht="23" customHeight="1">
      <x:c r="A99" s="8"/>
      <x:c r="B99" s="8"/>
      <x:c r="C99" s="9"/>
      <x:c r="D99" s="9"/>
      <x:c r="E99" s="8"/>
      <x:c r="F99" s="11"/>
      <x:c r="G99" s="11"/>
      <x:c r="H99" s="11"/>
      <x:c r="I99" s="8"/>
      <x:c r="J99" s="1" t="str">
        <x:f>IF(P99&lt;&gt;"OK","",IF(OR(E99="Cancelled",E99="Maintenance"),0,ROUNDUP((ROUND(D99*1440,0)-Q99)/1440,0)))</x:f>
      </x:c>
      <x:c r="K99" s="6" t="str">
        <x:f>IF(P99&lt;&gt;"OK","",IF(OR(E99="Cancelled",E99="Maintenance"),0,MAX(0,J99*F99+G99-H99)))</x:f>
      </x:c>
      <x:c r="L99" s="6" t="str">
        <x:f>IF(P99&lt;&gt;"OK","",SUMIFS(Payments!$E$6:$E$205,Payments!$B$6:$B$205,A99,Payments!$D$6:$D$205,"Rental",Payments!$G$6:$G$205,"OK"))</x:f>
      </x:c>
      <x:c r="M99" s="6" t="str">
        <x:f>IF(P99&lt;&gt;"OK","",K99-L99)</x:f>
      </x:c>
      <x:c r="N99" s="10" t="str">
        <x:f>IF(P99&lt;&gt;"OK","",R99/1440)</x:f>
      </x:c>
      <x:c r="O99" s="1" t="str">
        <x:f>IF(P99&lt;&gt;"OK","",IF(E99="Cancelled",0,COUNTIFS($B$6:$B$105,B99,$Q$6:$Q$105,"&lt;"&amp;R99,$R$6:$R$105,"&gt;"&amp;Q99,$E$6:$E$105,"&lt;&gt;Cancelled",$P$6:$P$105,"OK")-1))</x:f>
      </x:c>
      <x:c r="P99" s="1" t="str">
        <x:f>IF(A99="",IF(COUNTA(B99:I99)&gt;0,"Missing booking ID",""),IF(COUNTIF($A$6:$A$105,A99)&lt;&gt;1,"Duplicate booking ID",IF(COUNTIF(Fleet!$A$6:$A$25,B99)&lt;&gt;1,"Unknown/duplicate vehicle",IF(AND(OR(E99="Confirmed",E99="Out"),COUNTIFS(Fleet!$A$6:$A$25,B99,Fleet!$E$6:$E$25,"Yes")&lt;&gt;1),"Inactive vehicle",IF(OR(NOT(ISNUMBER(C99)),NOT(ISNUMBER(D99)),ROUND(D99*1440,0)&lt;=ROUND(C99*1440,0)),"Check dates",IF(OR(COUNT(F99:I99)&lt;&gt;4,MIN(F99:I99)&lt;0),"Check amounts/buffer",IF(OR(E99="Confirmed",E99="Out",E99="Returned",E99="Cancelled",E99="Maintenance"),"OK","Check status")))))))</x:f>
      </x:c>
      <x:c r="Q99" s="1" t="str">
        <x:f>IF(P99&lt;&gt;"OK","",ROUND(C99*1440,0))</x:f>
      </x:c>
      <x:c r="R99" s="1" t="str">
        <x:f>IF(P99&lt;&gt;"OK","",ROUND(D99*1440,0)+ROUND(I99*60,0))</x:f>
      </x:c>
    </x:row>
    <x:row r="100" ht="23" customHeight="1">
      <x:c r="A100" s="8"/>
      <x:c r="B100" s="8"/>
      <x:c r="C100" s="9"/>
      <x:c r="D100" s="9"/>
      <x:c r="E100" s="8"/>
      <x:c r="F100" s="11"/>
      <x:c r="G100" s="11"/>
      <x:c r="H100" s="11"/>
      <x:c r="I100" s="8"/>
      <x:c r="J100" s="1" t="str">
        <x:f>IF(P100&lt;&gt;"OK","",IF(OR(E100="Cancelled",E100="Maintenance"),0,ROUNDUP((ROUND(D100*1440,0)-Q100)/1440,0)))</x:f>
      </x:c>
      <x:c r="K100" s="6" t="str">
        <x:f>IF(P100&lt;&gt;"OK","",IF(OR(E100="Cancelled",E100="Maintenance"),0,MAX(0,J100*F100+G100-H100)))</x:f>
      </x:c>
      <x:c r="L100" s="6" t="str">
        <x:f>IF(P100&lt;&gt;"OK","",SUMIFS(Payments!$E$6:$E$205,Payments!$B$6:$B$205,A100,Payments!$D$6:$D$205,"Rental",Payments!$G$6:$G$205,"OK"))</x:f>
      </x:c>
      <x:c r="M100" s="6" t="str">
        <x:f>IF(P100&lt;&gt;"OK","",K100-L100)</x:f>
      </x:c>
      <x:c r="N100" s="10" t="str">
        <x:f>IF(P100&lt;&gt;"OK","",R100/1440)</x:f>
      </x:c>
      <x:c r="O100" s="1" t="str">
        <x:f>IF(P100&lt;&gt;"OK","",IF(E100="Cancelled",0,COUNTIFS($B$6:$B$105,B100,$Q$6:$Q$105,"&lt;"&amp;R100,$R$6:$R$105,"&gt;"&amp;Q100,$E$6:$E$105,"&lt;&gt;Cancelled",$P$6:$P$105,"OK")-1))</x:f>
      </x:c>
      <x:c r="P100" s="1" t="str">
        <x:f>IF(A100="",IF(COUNTA(B100:I100)&gt;0,"Missing booking ID",""),IF(COUNTIF($A$6:$A$105,A100)&lt;&gt;1,"Duplicate booking ID",IF(COUNTIF(Fleet!$A$6:$A$25,B100)&lt;&gt;1,"Unknown/duplicate vehicle",IF(AND(OR(E100="Confirmed",E100="Out"),COUNTIFS(Fleet!$A$6:$A$25,B100,Fleet!$E$6:$E$25,"Yes")&lt;&gt;1),"Inactive vehicle",IF(OR(NOT(ISNUMBER(C100)),NOT(ISNUMBER(D100)),ROUND(D100*1440,0)&lt;=ROUND(C100*1440,0)),"Check dates",IF(OR(COUNT(F100:I100)&lt;&gt;4,MIN(F100:I100)&lt;0),"Check amounts/buffer",IF(OR(E100="Confirmed",E100="Out",E100="Returned",E100="Cancelled",E100="Maintenance"),"OK","Check status")))))))</x:f>
      </x:c>
      <x:c r="Q100" s="1" t="str">
        <x:f>IF(P100&lt;&gt;"OK","",ROUND(C100*1440,0))</x:f>
      </x:c>
      <x:c r="R100" s="1" t="str">
        <x:f>IF(P100&lt;&gt;"OK","",ROUND(D100*1440,0)+ROUND(I100*60,0))</x:f>
      </x:c>
    </x:row>
    <x:row r="101" ht="23" customHeight="1">
      <x:c r="A101" s="8"/>
      <x:c r="B101" s="8"/>
      <x:c r="C101" s="9"/>
      <x:c r="D101" s="9"/>
      <x:c r="E101" s="8"/>
      <x:c r="F101" s="11"/>
      <x:c r="G101" s="11"/>
      <x:c r="H101" s="11"/>
      <x:c r="I101" s="8"/>
      <x:c r="J101" s="1" t="str">
        <x:f>IF(P101&lt;&gt;"OK","",IF(OR(E101="Cancelled",E101="Maintenance"),0,ROUNDUP((ROUND(D101*1440,0)-Q101)/1440,0)))</x:f>
      </x:c>
      <x:c r="K101" s="6" t="str">
        <x:f>IF(P101&lt;&gt;"OK","",IF(OR(E101="Cancelled",E101="Maintenance"),0,MAX(0,J101*F101+G101-H101)))</x:f>
      </x:c>
      <x:c r="L101" s="6" t="str">
        <x:f>IF(P101&lt;&gt;"OK","",SUMIFS(Payments!$E$6:$E$205,Payments!$B$6:$B$205,A101,Payments!$D$6:$D$205,"Rental",Payments!$G$6:$G$205,"OK"))</x:f>
      </x:c>
      <x:c r="M101" s="6" t="str">
        <x:f>IF(P101&lt;&gt;"OK","",K101-L101)</x:f>
      </x:c>
      <x:c r="N101" s="10" t="str">
        <x:f>IF(P101&lt;&gt;"OK","",R101/1440)</x:f>
      </x:c>
      <x:c r="O101" s="1" t="str">
        <x:f>IF(P101&lt;&gt;"OK","",IF(E101="Cancelled",0,COUNTIFS($B$6:$B$105,B101,$Q$6:$Q$105,"&lt;"&amp;R101,$R$6:$R$105,"&gt;"&amp;Q101,$E$6:$E$105,"&lt;&gt;Cancelled",$P$6:$P$105,"OK")-1))</x:f>
      </x:c>
      <x:c r="P101" s="1" t="str">
        <x:f>IF(A101="",IF(COUNTA(B101:I101)&gt;0,"Missing booking ID",""),IF(COUNTIF($A$6:$A$105,A101)&lt;&gt;1,"Duplicate booking ID",IF(COUNTIF(Fleet!$A$6:$A$25,B101)&lt;&gt;1,"Unknown/duplicate vehicle",IF(AND(OR(E101="Confirmed",E101="Out"),COUNTIFS(Fleet!$A$6:$A$25,B101,Fleet!$E$6:$E$25,"Yes")&lt;&gt;1),"Inactive vehicle",IF(OR(NOT(ISNUMBER(C101)),NOT(ISNUMBER(D101)),ROUND(D101*1440,0)&lt;=ROUND(C101*1440,0)),"Check dates",IF(OR(COUNT(F101:I101)&lt;&gt;4,MIN(F101:I101)&lt;0),"Check amounts/buffer",IF(OR(E101="Confirmed",E101="Out",E101="Returned",E101="Cancelled",E101="Maintenance"),"OK","Check status")))))))</x:f>
      </x:c>
      <x:c r="Q101" s="1" t="str">
        <x:f>IF(P101&lt;&gt;"OK","",ROUND(C101*1440,0))</x:f>
      </x:c>
      <x:c r="R101" s="1" t="str">
        <x:f>IF(P101&lt;&gt;"OK","",ROUND(D101*1440,0)+ROUND(I101*60,0))</x:f>
      </x:c>
    </x:row>
    <x:row r="102" ht="23" customHeight="1">
      <x:c r="A102" s="8"/>
      <x:c r="B102" s="8"/>
      <x:c r="C102" s="9"/>
      <x:c r="D102" s="9"/>
      <x:c r="E102" s="8"/>
      <x:c r="F102" s="11"/>
      <x:c r="G102" s="11"/>
      <x:c r="H102" s="11"/>
      <x:c r="I102" s="8"/>
      <x:c r="J102" s="1" t="str">
        <x:f>IF(P102&lt;&gt;"OK","",IF(OR(E102="Cancelled",E102="Maintenance"),0,ROUNDUP((ROUND(D102*1440,0)-Q102)/1440,0)))</x:f>
      </x:c>
      <x:c r="K102" s="6" t="str">
        <x:f>IF(P102&lt;&gt;"OK","",IF(OR(E102="Cancelled",E102="Maintenance"),0,MAX(0,J102*F102+G102-H102)))</x:f>
      </x:c>
      <x:c r="L102" s="6" t="str">
        <x:f>IF(P102&lt;&gt;"OK","",SUMIFS(Payments!$E$6:$E$205,Payments!$B$6:$B$205,A102,Payments!$D$6:$D$205,"Rental",Payments!$G$6:$G$205,"OK"))</x:f>
      </x:c>
      <x:c r="M102" s="6" t="str">
        <x:f>IF(P102&lt;&gt;"OK","",K102-L102)</x:f>
      </x:c>
      <x:c r="N102" s="10" t="str">
        <x:f>IF(P102&lt;&gt;"OK","",R102/1440)</x:f>
      </x:c>
      <x:c r="O102" s="1" t="str">
        <x:f>IF(P102&lt;&gt;"OK","",IF(E102="Cancelled",0,COUNTIFS($B$6:$B$105,B102,$Q$6:$Q$105,"&lt;"&amp;R102,$R$6:$R$105,"&gt;"&amp;Q102,$E$6:$E$105,"&lt;&gt;Cancelled",$P$6:$P$105,"OK")-1))</x:f>
      </x:c>
      <x:c r="P102" s="1" t="str">
        <x:f>IF(A102="",IF(COUNTA(B102:I102)&gt;0,"Missing booking ID",""),IF(COUNTIF($A$6:$A$105,A102)&lt;&gt;1,"Duplicate booking ID",IF(COUNTIF(Fleet!$A$6:$A$25,B102)&lt;&gt;1,"Unknown/duplicate vehicle",IF(AND(OR(E102="Confirmed",E102="Out"),COUNTIFS(Fleet!$A$6:$A$25,B102,Fleet!$E$6:$E$25,"Yes")&lt;&gt;1),"Inactive vehicle",IF(OR(NOT(ISNUMBER(C102)),NOT(ISNUMBER(D102)),ROUND(D102*1440,0)&lt;=ROUND(C102*1440,0)),"Check dates",IF(OR(COUNT(F102:I102)&lt;&gt;4,MIN(F102:I102)&lt;0),"Check amounts/buffer",IF(OR(E102="Confirmed",E102="Out",E102="Returned",E102="Cancelled",E102="Maintenance"),"OK","Check status")))))))</x:f>
      </x:c>
      <x:c r="Q102" s="1" t="str">
        <x:f>IF(P102&lt;&gt;"OK","",ROUND(C102*1440,0))</x:f>
      </x:c>
      <x:c r="R102" s="1" t="str">
        <x:f>IF(P102&lt;&gt;"OK","",ROUND(D102*1440,0)+ROUND(I102*60,0))</x:f>
      </x:c>
    </x:row>
    <x:row r="103" ht="23" customHeight="1">
      <x:c r="A103" s="8"/>
      <x:c r="B103" s="8"/>
      <x:c r="C103" s="9"/>
      <x:c r="D103" s="9"/>
      <x:c r="E103" s="8"/>
      <x:c r="F103" s="11"/>
      <x:c r="G103" s="11"/>
      <x:c r="H103" s="11"/>
      <x:c r="I103" s="8"/>
      <x:c r="J103" s="1" t="str">
        <x:f>IF(P103&lt;&gt;"OK","",IF(OR(E103="Cancelled",E103="Maintenance"),0,ROUNDUP((ROUND(D103*1440,0)-Q103)/1440,0)))</x:f>
      </x:c>
      <x:c r="K103" s="6" t="str">
        <x:f>IF(P103&lt;&gt;"OK","",IF(OR(E103="Cancelled",E103="Maintenance"),0,MAX(0,J103*F103+G103-H103)))</x:f>
      </x:c>
      <x:c r="L103" s="6" t="str">
        <x:f>IF(P103&lt;&gt;"OK","",SUMIFS(Payments!$E$6:$E$205,Payments!$B$6:$B$205,A103,Payments!$D$6:$D$205,"Rental",Payments!$G$6:$G$205,"OK"))</x:f>
      </x:c>
      <x:c r="M103" s="6" t="str">
        <x:f>IF(P103&lt;&gt;"OK","",K103-L103)</x:f>
      </x:c>
      <x:c r="N103" s="10" t="str">
        <x:f>IF(P103&lt;&gt;"OK","",R103/1440)</x:f>
      </x:c>
      <x:c r="O103" s="1" t="str">
        <x:f>IF(P103&lt;&gt;"OK","",IF(E103="Cancelled",0,COUNTIFS($B$6:$B$105,B103,$Q$6:$Q$105,"&lt;"&amp;R103,$R$6:$R$105,"&gt;"&amp;Q103,$E$6:$E$105,"&lt;&gt;Cancelled",$P$6:$P$105,"OK")-1))</x:f>
      </x:c>
      <x:c r="P103" s="1" t="str">
        <x:f>IF(A103="",IF(COUNTA(B103:I103)&gt;0,"Missing booking ID",""),IF(COUNTIF($A$6:$A$105,A103)&lt;&gt;1,"Duplicate booking ID",IF(COUNTIF(Fleet!$A$6:$A$25,B103)&lt;&gt;1,"Unknown/duplicate vehicle",IF(AND(OR(E103="Confirmed",E103="Out"),COUNTIFS(Fleet!$A$6:$A$25,B103,Fleet!$E$6:$E$25,"Yes")&lt;&gt;1),"Inactive vehicle",IF(OR(NOT(ISNUMBER(C103)),NOT(ISNUMBER(D103)),ROUND(D103*1440,0)&lt;=ROUND(C103*1440,0)),"Check dates",IF(OR(COUNT(F103:I103)&lt;&gt;4,MIN(F103:I103)&lt;0),"Check amounts/buffer",IF(OR(E103="Confirmed",E103="Out",E103="Returned",E103="Cancelled",E103="Maintenance"),"OK","Check status")))))))</x:f>
      </x:c>
      <x:c r="Q103" s="1" t="str">
        <x:f>IF(P103&lt;&gt;"OK","",ROUND(C103*1440,0))</x:f>
      </x:c>
      <x:c r="R103" s="1" t="str">
        <x:f>IF(P103&lt;&gt;"OK","",ROUND(D103*1440,0)+ROUND(I103*60,0))</x:f>
      </x:c>
    </x:row>
    <x:row r="104" ht="23" customHeight="1">
      <x:c r="A104" s="8"/>
      <x:c r="B104" s="8"/>
      <x:c r="C104" s="9"/>
      <x:c r="D104" s="9"/>
      <x:c r="E104" s="8"/>
      <x:c r="F104" s="11"/>
      <x:c r="G104" s="11"/>
      <x:c r="H104" s="11"/>
      <x:c r="I104" s="8"/>
      <x:c r="J104" s="1" t="str">
        <x:f>IF(P104&lt;&gt;"OK","",IF(OR(E104="Cancelled",E104="Maintenance"),0,ROUNDUP((ROUND(D104*1440,0)-Q104)/1440,0)))</x:f>
      </x:c>
      <x:c r="K104" s="6" t="str">
        <x:f>IF(P104&lt;&gt;"OK","",IF(OR(E104="Cancelled",E104="Maintenance"),0,MAX(0,J104*F104+G104-H104)))</x:f>
      </x:c>
      <x:c r="L104" s="6" t="str">
        <x:f>IF(P104&lt;&gt;"OK","",SUMIFS(Payments!$E$6:$E$205,Payments!$B$6:$B$205,A104,Payments!$D$6:$D$205,"Rental",Payments!$G$6:$G$205,"OK"))</x:f>
      </x:c>
      <x:c r="M104" s="6" t="str">
        <x:f>IF(P104&lt;&gt;"OK","",K104-L104)</x:f>
      </x:c>
      <x:c r="N104" s="10" t="str">
        <x:f>IF(P104&lt;&gt;"OK","",R104/1440)</x:f>
      </x:c>
      <x:c r="O104" s="1" t="str">
        <x:f>IF(P104&lt;&gt;"OK","",IF(E104="Cancelled",0,COUNTIFS($B$6:$B$105,B104,$Q$6:$Q$105,"&lt;"&amp;R104,$R$6:$R$105,"&gt;"&amp;Q104,$E$6:$E$105,"&lt;&gt;Cancelled",$P$6:$P$105,"OK")-1))</x:f>
      </x:c>
      <x:c r="P104" s="1" t="str">
        <x:f>IF(A104="",IF(COUNTA(B104:I104)&gt;0,"Missing booking ID",""),IF(COUNTIF($A$6:$A$105,A104)&lt;&gt;1,"Duplicate booking ID",IF(COUNTIF(Fleet!$A$6:$A$25,B104)&lt;&gt;1,"Unknown/duplicate vehicle",IF(AND(OR(E104="Confirmed",E104="Out"),COUNTIFS(Fleet!$A$6:$A$25,B104,Fleet!$E$6:$E$25,"Yes")&lt;&gt;1),"Inactive vehicle",IF(OR(NOT(ISNUMBER(C104)),NOT(ISNUMBER(D104)),ROUND(D104*1440,0)&lt;=ROUND(C104*1440,0)),"Check dates",IF(OR(COUNT(F104:I104)&lt;&gt;4,MIN(F104:I104)&lt;0),"Check amounts/buffer",IF(OR(E104="Confirmed",E104="Out",E104="Returned",E104="Cancelled",E104="Maintenance"),"OK","Check status")))))))</x:f>
      </x:c>
      <x:c r="Q104" s="1" t="str">
        <x:f>IF(P104&lt;&gt;"OK","",ROUND(C104*1440,0))</x:f>
      </x:c>
      <x:c r="R104" s="1" t="str">
        <x:f>IF(P104&lt;&gt;"OK","",ROUND(D104*1440,0)+ROUND(I104*60,0))</x:f>
      </x:c>
    </x:row>
    <x:row r="105" ht="23" customHeight="1">
      <x:c r="A105" s="8"/>
      <x:c r="B105" s="8"/>
      <x:c r="C105" s="9"/>
      <x:c r="D105" s="9"/>
      <x:c r="E105" s="8"/>
      <x:c r="F105" s="11"/>
      <x:c r="G105" s="11"/>
      <x:c r="H105" s="11"/>
      <x:c r="I105" s="8"/>
      <x:c r="J105" s="1" t="str">
        <x:f>IF(P105&lt;&gt;"OK","",IF(OR(E105="Cancelled",E105="Maintenance"),0,ROUNDUP((ROUND(D105*1440,0)-Q105)/1440,0)))</x:f>
      </x:c>
      <x:c r="K105" s="6" t="str">
        <x:f>IF(P105&lt;&gt;"OK","",IF(OR(E105="Cancelled",E105="Maintenance"),0,MAX(0,J105*F105+G105-H105)))</x:f>
      </x:c>
      <x:c r="L105" s="6" t="str">
        <x:f>IF(P105&lt;&gt;"OK","",SUMIFS(Payments!$E$6:$E$205,Payments!$B$6:$B$205,A105,Payments!$D$6:$D$205,"Rental",Payments!$G$6:$G$205,"OK"))</x:f>
      </x:c>
      <x:c r="M105" s="6" t="str">
        <x:f>IF(P105&lt;&gt;"OK","",K105-L105)</x:f>
      </x:c>
      <x:c r="N105" s="10" t="str">
        <x:f>IF(P105&lt;&gt;"OK","",R105/1440)</x:f>
      </x:c>
      <x:c r="O105" s="1" t="str">
        <x:f>IF(P105&lt;&gt;"OK","",IF(E105="Cancelled",0,COUNTIFS($B$6:$B$105,B105,$Q$6:$Q$105,"&lt;"&amp;R105,$R$6:$R$105,"&gt;"&amp;Q105,$E$6:$E$105,"&lt;&gt;Cancelled",$P$6:$P$105,"OK")-1))</x:f>
      </x:c>
      <x:c r="P105" s="1" t="str">
        <x:f>IF(A105="",IF(COUNTA(B105:I105)&gt;0,"Missing booking ID",""),IF(COUNTIF($A$6:$A$105,A105)&lt;&gt;1,"Duplicate booking ID",IF(COUNTIF(Fleet!$A$6:$A$25,B105)&lt;&gt;1,"Unknown/duplicate vehicle",IF(AND(OR(E105="Confirmed",E105="Out"),COUNTIFS(Fleet!$A$6:$A$25,B105,Fleet!$E$6:$E$25,"Yes")&lt;&gt;1),"Inactive vehicle",IF(OR(NOT(ISNUMBER(C105)),NOT(ISNUMBER(D105)),ROUND(D105*1440,0)&lt;=ROUND(C105*1440,0)),"Check dates",IF(OR(COUNT(F105:I105)&lt;&gt;4,MIN(F105:I105)&lt;0),"Check amounts/buffer",IF(OR(E105="Confirmed",E105="Out",E105="Returned",E105="Cancelled",E105="Maintenance"),"OK","Check status")))))))</x:f>
      </x:c>
      <x:c r="Q105" s="1" t="str">
        <x:f>IF(P105&lt;&gt;"OK","",ROUND(C105*1440,0))</x:f>
      </x:c>
      <x:c r="R105" s="1" t="str">
        <x:f>IF(P105&lt;&gt;"OK","",ROUND(D105*1440,0)+ROUND(I105*60,0))</x:f>
      </x:c>
    </x:row>
  </x:sheetData>
  <x:conditionalFormatting sqref="O6:O105">
    <x:cfRule type="cellIs" dxfId="0" priority="1" operator="greaterThan">
      <x:formula>0</x:formula>
    </x:cfRule>
  </x:conditionalFormatting>
  <x:conditionalFormatting sqref="P6:P105">
    <x:cfRule type="expression" dxfId="1" priority="2">
      <x:formula>AND($A6&lt;&gt;"",$P6&lt;&gt;"OK")</x:formula>
    </x:cfRule>
  </x:conditionalFormatting>
  <x:dataValidations count="1">
    <x:dataValidation type="list" sqref="E6:E105">
      <x:formula1>"Confirmed,Out,Returned,Cancelled,Maintenance"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3" hidden="0" customWidth="1"/>
    <x:col min="4" max="4" width="23" hidden="0" customWidth="1"/>
    <x:col min="5" max="5" width="16" hidden="0" customWidth="1"/>
    <x:col min="6" max="6" width="16" hidden="0" customWidth="1"/>
  </x:cols>
  <x:sheetData>
    <x:row r="1" ht="23" customHeight="1">
      <x:c r="A1" s="1"/>
      <x:c r="B1" s="1"/>
      <x:c r="C1" s="1"/>
      <x:c r="D1" s="1"/>
      <x:c r="E1" s="1"/>
      <x:c r="F1" s="1"/>
    </x:row>
    <x:row r="2" ht="23" customHeight="1">
      <x:c r="A2" s="2" t="str">
        <x:v>Vehicle register</x:v>
      </x:c>
      <x:c r="B2" s="1"/>
      <x:c r="C2" s="1"/>
      <x:c r="D2" s="1"/>
      <x:c r="E2" s="1"/>
      <x:c r="F2" s="1"/>
    </x:row>
    <x:row r="3" ht="23" customHeight="1">
      <x:c r="A3" s="1"/>
      <x:c r="B3" s="1"/>
      <x:c r="C3" s="1"/>
      <x:c r="D3" s="1"/>
      <x:c r="E3" s="1"/>
      <x:c r="F3" s="1"/>
    </x:row>
    <x:row r="4" ht="23" customHeight="1">
      <x:c r="A4" s="1"/>
      <x:c r="B4" s="1"/>
      <x:c r="C4" s="1"/>
      <x:c r="D4" s="1"/>
      <x:c r="E4" s="1"/>
      <x:c r="F4" s="1"/>
    </x:row>
    <x:row r="5" ht="34" customHeight="1">
      <x:c r="A5" s="5" t="str">
        <x:v>Vehicle ID</x:v>
      </x:c>
      <x:c r="B5" s="5" t="str">
        <x:v>Registration</x:v>
      </x:c>
      <x:c r="C5" s="5" t="str">
        <x:v>Model / class</x:v>
      </x:c>
      <x:c r="D5" s="5" t="str">
        <x:v>Home location</x:v>
      </x:c>
      <x:c r="E5" s="5" t="str">
        <x:v>Active</x:v>
      </x:c>
      <x:c r="F5" s="5" t="str">
        <x:v>ID check</x:v>
      </x:c>
    </x:row>
    <x:row r="6" ht="23" customHeight="1">
      <x:c r="A6" s="8" t="str">
        <x:v>CAR-01</x:v>
      </x:c>
      <x:c r="B6" s="8" t="str">
        <x:v>SAMPLE-01</x:v>
      </x:c>
      <x:c r="C6" s="8" t="str">
        <x:v>Compact</x:v>
      </x:c>
      <x:c r="D6" s="8" t="str">
        <x:v>City office</x:v>
      </x:c>
      <x:c r="E6" s="8" t="str">
        <x:v>Yes</x:v>
      </x:c>
      <x:c r="F6" s="1" t="str">
        <x:f>IF(A6="",IF(COUNTA(B6:E6)&gt;0,"Missing vehicle ID",""),IF(COUNTIF($A$6:$A$25,A6)&gt;1,"Duplicate ID",IF(OR(E6="Yes",E6="No"),"OK","Set active flag")))</x:f>
        <x:v>OK</x:v>
      </x:c>
    </x:row>
    <x:row r="7" ht="23" customHeight="1">
      <x:c r="A7" s="8" t="str">
        <x:v>CAR-02</x:v>
      </x:c>
      <x:c r="B7" s="8" t="str">
        <x:v>SAMPLE-02</x:v>
      </x:c>
      <x:c r="C7" s="8" t="str">
        <x:v>Compact</x:v>
      </x:c>
      <x:c r="D7" s="8" t="str">
        <x:v>City office</x:v>
      </x:c>
      <x:c r="E7" s="8" t="str">
        <x:v>Yes</x:v>
      </x:c>
      <x:c r="F7" s="1" t="str">
        <x:f>IF(A7="",IF(COUNTA(B7:E7)&gt;0,"Missing vehicle ID",""),IF(COUNTIF($A$6:$A$25,A7)&gt;1,"Duplicate ID",IF(OR(E7="Yes",E7="No"),"OK","Set active flag")))</x:f>
        <x:v>OK</x:v>
      </x:c>
    </x:row>
    <x:row r="8" ht="23" customHeight="1">
      <x:c r="A8" s="8" t="str">
        <x:v>CAR-03</x:v>
      </x:c>
      <x:c r="B8" s="8" t="str">
        <x:v>SAMPLE-03</x:v>
      </x:c>
      <x:c r="C8" s="8" t="str">
        <x:v>SUV</x:v>
      </x:c>
      <x:c r="D8" s="8" t="str">
        <x:v>Airport</x:v>
      </x:c>
      <x:c r="E8" s="8" t="str">
        <x:v>Yes</x:v>
      </x:c>
      <x:c r="F8" s="1" t="str">
        <x:f>IF(A8="",IF(COUNTA(B8:E8)&gt;0,"Missing vehicle ID",""),IF(COUNTIF($A$6:$A$25,A8)&gt;1,"Duplicate ID",IF(OR(E8="Yes",E8="No"),"OK","Set active flag")))</x:f>
        <x:v>OK</x:v>
      </x:c>
    </x:row>
    <x:row r="9" ht="23" customHeight="1">
      <x:c r="A9" s="8" t="str">
        <x:v>CAR-04</x:v>
      </x:c>
      <x:c r="B9" s="8" t="str">
        <x:v>SAMPLE-04</x:v>
      </x:c>
      <x:c r="C9" s="8" t="str">
        <x:v>Estate</x:v>
      </x:c>
      <x:c r="D9" s="8" t="str">
        <x:v>City office</x:v>
      </x:c>
      <x:c r="E9" s="8" t="str">
        <x:v>No</x:v>
      </x:c>
      <x:c r="F9" s="1" t="str">
        <x:f>IF(A9="",IF(COUNTA(B9:E9)&gt;0,"Missing vehicle ID",""),IF(COUNTIF($A$6:$A$25,A9)&gt;1,"Duplicate ID",IF(OR(E9="Yes",E9="No"),"OK","Set active flag")))</x:f>
        <x:v>OK</x:v>
      </x:c>
    </x:row>
    <x:row r="10" ht="23" customHeight="1">
      <x:c r="A10" s="8"/>
      <x:c r="B10" s="8"/>
      <x:c r="C10" s="8"/>
      <x:c r="D10" s="8"/>
      <x:c r="E10" s="8"/>
      <x:c r="F10" s="1" t="str">
        <x:f>IF(A10="",IF(COUNTA(B10:E10)&gt;0,"Missing vehicle ID",""),IF(COUNTIF($A$6:$A$25,A10)&gt;1,"Duplicate ID",IF(OR(E10="Yes",E10="No"),"OK","Set active flag")))</x:f>
      </x:c>
    </x:row>
    <x:row r="11" ht="23" customHeight="1">
      <x:c r="A11" s="8"/>
      <x:c r="B11" s="8"/>
      <x:c r="C11" s="8"/>
      <x:c r="D11" s="8"/>
      <x:c r="E11" s="8"/>
      <x:c r="F11" s="1" t="str">
        <x:f>IF(A11="",IF(COUNTA(B11:E11)&gt;0,"Missing vehicle ID",""),IF(COUNTIF($A$6:$A$25,A11)&gt;1,"Duplicate ID",IF(OR(E11="Yes",E11="No"),"OK","Set active flag")))</x:f>
      </x:c>
    </x:row>
    <x:row r="12" ht="23" customHeight="1">
      <x:c r="A12" s="8"/>
      <x:c r="B12" s="8"/>
      <x:c r="C12" s="8"/>
      <x:c r="D12" s="8"/>
      <x:c r="E12" s="8"/>
      <x:c r="F12" s="1" t="str">
        <x:f>IF(A12="",IF(COUNTA(B12:E12)&gt;0,"Missing vehicle ID",""),IF(COUNTIF($A$6:$A$25,A12)&gt;1,"Duplicate ID",IF(OR(E12="Yes",E12="No"),"OK","Set active flag")))</x:f>
      </x:c>
    </x:row>
    <x:row r="13" ht="23" customHeight="1">
      <x:c r="A13" s="8"/>
      <x:c r="B13" s="8"/>
      <x:c r="C13" s="8"/>
      <x:c r="D13" s="8"/>
      <x:c r="E13" s="8"/>
      <x:c r="F13" s="1" t="str">
        <x:f>IF(A13="",IF(COUNTA(B13:E13)&gt;0,"Missing vehicle ID",""),IF(COUNTIF($A$6:$A$25,A13)&gt;1,"Duplicate ID",IF(OR(E13="Yes",E13="No"),"OK","Set active flag")))</x:f>
      </x:c>
    </x:row>
    <x:row r="14" ht="23" customHeight="1">
      <x:c r="A14" s="8"/>
      <x:c r="B14" s="8"/>
      <x:c r="C14" s="8"/>
      <x:c r="D14" s="8"/>
      <x:c r="E14" s="8"/>
      <x:c r="F14" s="1" t="str">
        <x:f>IF(A14="",IF(COUNTA(B14:E14)&gt;0,"Missing vehicle ID",""),IF(COUNTIF($A$6:$A$25,A14)&gt;1,"Duplicate ID",IF(OR(E14="Yes",E14="No"),"OK","Set active flag")))</x:f>
      </x:c>
    </x:row>
    <x:row r="15" ht="23" customHeight="1">
      <x:c r="A15" s="8"/>
      <x:c r="B15" s="8"/>
      <x:c r="C15" s="8"/>
      <x:c r="D15" s="8"/>
      <x:c r="E15" s="8"/>
      <x:c r="F15" s="1" t="str">
        <x:f>IF(A15="",IF(COUNTA(B15:E15)&gt;0,"Missing vehicle ID",""),IF(COUNTIF($A$6:$A$25,A15)&gt;1,"Duplicate ID",IF(OR(E15="Yes",E15="No"),"OK","Set active flag")))</x:f>
      </x:c>
    </x:row>
    <x:row r="16" ht="23" customHeight="1">
      <x:c r="A16" s="8"/>
      <x:c r="B16" s="8"/>
      <x:c r="C16" s="8"/>
      <x:c r="D16" s="8"/>
      <x:c r="E16" s="8"/>
      <x:c r="F16" s="1" t="str">
        <x:f>IF(A16="",IF(COUNTA(B16:E16)&gt;0,"Missing vehicle ID",""),IF(COUNTIF($A$6:$A$25,A16)&gt;1,"Duplicate ID",IF(OR(E16="Yes",E16="No"),"OK","Set active flag")))</x:f>
      </x:c>
    </x:row>
    <x:row r="17" ht="23" customHeight="1">
      <x:c r="A17" s="8"/>
      <x:c r="B17" s="8"/>
      <x:c r="C17" s="8"/>
      <x:c r="D17" s="8"/>
      <x:c r="E17" s="8"/>
      <x:c r="F17" s="1" t="str">
        <x:f>IF(A17="",IF(COUNTA(B17:E17)&gt;0,"Missing vehicle ID",""),IF(COUNTIF($A$6:$A$25,A17)&gt;1,"Duplicate ID",IF(OR(E17="Yes",E17="No"),"OK","Set active flag")))</x:f>
      </x:c>
    </x:row>
    <x:row r="18" ht="23" customHeight="1">
      <x:c r="A18" s="8"/>
      <x:c r="B18" s="8"/>
      <x:c r="C18" s="8"/>
      <x:c r="D18" s="8"/>
      <x:c r="E18" s="8"/>
      <x:c r="F18" s="1" t="str">
        <x:f>IF(A18="",IF(COUNTA(B18:E18)&gt;0,"Missing vehicle ID",""),IF(COUNTIF($A$6:$A$25,A18)&gt;1,"Duplicate ID",IF(OR(E18="Yes",E18="No"),"OK","Set active flag")))</x:f>
      </x:c>
    </x:row>
    <x:row r="19" ht="23" customHeight="1">
      <x:c r="A19" s="8"/>
      <x:c r="B19" s="8"/>
      <x:c r="C19" s="8"/>
      <x:c r="D19" s="8"/>
      <x:c r="E19" s="8"/>
      <x:c r="F19" s="1" t="str">
        <x:f>IF(A19="",IF(COUNTA(B19:E19)&gt;0,"Missing vehicle ID",""),IF(COUNTIF($A$6:$A$25,A19)&gt;1,"Duplicate ID",IF(OR(E19="Yes",E19="No"),"OK","Set active flag")))</x:f>
      </x:c>
    </x:row>
    <x:row r="20" ht="23" customHeight="1">
      <x:c r="A20" s="8"/>
      <x:c r="B20" s="8"/>
      <x:c r="C20" s="8"/>
      <x:c r="D20" s="8"/>
      <x:c r="E20" s="8"/>
      <x:c r="F20" s="1" t="str">
        <x:f>IF(A20="",IF(COUNTA(B20:E20)&gt;0,"Missing vehicle ID",""),IF(COUNTIF($A$6:$A$25,A20)&gt;1,"Duplicate ID",IF(OR(E20="Yes",E20="No"),"OK","Set active flag")))</x:f>
      </x:c>
    </x:row>
    <x:row r="21" ht="23" customHeight="1">
      <x:c r="A21" s="8"/>
      <x:c r="B21" s="8"/>
      <x:c r="C21" s="8"/>
      <x:c r="D21" s="8"/>
      <x:c r="E21" s="8"/>
      <x:c r="F21" s="1" t="str">
        <x:f>IF(A21="",IF(COUNTA(B21:E21)&gt;0,"Missing vehicle ID",""),IF(COUNTIF($A$6:$A$25,A21)&gt;1,"Duplicate ID",IF(OR(E21="Yes",E21="No"),"OK","Set active flag")))</x:f>
      </x:c>
    </x:row>
    <x:row r="22" ht="23" customHeight="1">
      <x:c r="A22" s="8"/>
      <x:c r="B22" s="8"/>
      <x:c r="C22" s="8"/>
      <x:c r="D22" s="8"/>
      <x:c r="E22" s="8"/>
      <x:c r="F22" s="1" t="str">
        <x:f>IF(A22="",IF(COUNTA(B22:E22)&gt;0,"Missing vehicle ID",""),IF(COUNTIF($A$6:$A$25,A22)&gt;1,"Duplicate ID",IF(OR(E22="Yes",E22="No"),"OK","Set active flag")))</x:f>
      </x:c>
    </x:row>
    <x:row r="23" ht="23" customHeight="1">
      <x:c r="A23" s="8"/>
      <x:c r="B23" s="8"/>
      <x:c r="C23" s="8"/>
      <x:c r="D23" s="8"/>
      <x:c r="E23" s="8"/>
      <x:c r="F23" s="1" t="str">
        <x:f>IF(A23="",IF(COUNTA(B23:E23)&gt;0,"Missing vehicle ID",""),IF(COUNTIF($A$6:$A$25,A23)&gt;1,"Duplicate ID",IF(OR(E23="Yes",E23="No"),"OK","Set active flag")))</x:f>
      </x:c>
    </x:row>
    <x:row r="24" ht="23" customHeight="1">
      <x:c r="A24" s="8"/>
      <x:c r="B24" s="8"/>
      <x:c r="C24" s="8"/>
      <x:c r="D24" s="8"/>
      <x:c r="E24" s="8"/>
      <x:c r="F24" s="1" t="str">
        <x:f>IF(A24="",IF(COUNTA(B24:E24)&gt;0,"Missing vehicle ID",""),IF(COUNTIF($A$6:$A$25,A24)&gt;1,"Duplicate ID",IF(OR(E24="Yes",E24="No"),"OK","Set active flag")))</x:f>
      </x:c>
    </x:row>
    <x:row r="25" ht="23" customHeight="1">
      <x:c r="A25" s="8"/>
      <x:c r="B25" s="8"/>
      <x:c r="C25" s="8"/>
      <x:c r="D25" s="8"/>
      <x:c r="E25" s="8"/>
      <x:c r="F25" s="1" t="str">
        <x:f>IF(A25="",IF(COUNTA(B25:E25)&gt;0,"Missing vehicle ID",""),IF(COUNTIF($A$6:$A$25,A25)&gt;1,"Duplicate ID",IF(OR(E25="Yes",E25="No"),"OK","Set active flag")))</x:f>
      </x:c>
    </x:row>
  </x:sheetData>
  <x:dataValidations count="1">
    <x:dataValidation type="list" sqref="E6:E25">
      <x:formula1>"Yes,No"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32" hidden="0" customWidth="1"/>
    <x:col min="7" max="7" width="24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23" customHeight="1">
      <x:c r="A2" s="2" t="str">
        <x:v>Rental payments and deposits</x:v>
      </x:c>
      <x:c r="B2" s="1"/>
      <x:c r="C2" s="1"/>
      <x:c r="D2" s="1"/>
      <x:c r="E2" s="1"/>
      <x:c r="F2" s="1"/>
      <x:c r="G2" s="1"/>
    </x:row>
    <x:row r="3" ht="23" customHeight="1">
      <x:c r="A3" s="1"/>
      <x:c r="B3" s="1"/>
      <x:c r="C3" s="1"/>
      <x:c r="D3" s="1"/>
      <x:c r="E3" s="1"/>
      <x:c r="F3" s="1"/>
      <x:c r="G3" s="1"/>
    </x:row>
    <x:row r="4" ht="23" customHeight="1">
      <x:c r="A4" s="1"/>
      <x:c r="B4" s="1"/>
      <x:c r="C4" s="1"/>
      <x:c r="D4" s="1"/>
      <x:c r="E4" s="1"/>
      <x:c r="F4" s="1"/>
      <x:c r="G4" s="1"/>
    </x:row>
    <x:row r="5" ht="34" customHeight="1">
      <x:c r="A5" s="5" t="str">
        <x:v>Payment ID</x:v>
      </x:c>
      <x:c r="B5" s="5" t="str">
        <x:v>Booking ID</x:v>
      </x:c>
      <x:c r="C5" s="5" t="str">
        <x:v>Date</x:v>
      </x:c>
      <x:c r="D5" s="5" t="str">
        <x:v>Type</x:v>
      </x:c>
      <x:c r="E5" s="5" t="str">
        <x:v>Signed amount</x:v>
      </x:c>
      <x:c r="F5" s="5" t="str">
        <x:v>Reference / note</x:v>
      </x:c>
      <x:c r="G5" s="5" t="str">
        <x:v>Input check</x:v>
      </x:c>
    </x:row>
    <x:row r="6" ht="23" customHeight="1">
      <x:c r="A6" s="8" t="str">
        <x:v>P-001</x:v>
      </x:c>
      <x:c r="B6" s="8" t="str">
        <x:v>B-001</x:v>
      </x:c>
      <x:c r="C6" s="12" t="n">
        <x:v>46296</x:v>
      </x:c>
      <x:c r="D6" s="8" t="str">
        <x:v>Rental</x:v>
      </x:c>
      <x:c r="E6" s="11" t="n">
        <x:v>50</x:v>
      </x:c>
      <x:c r="F6" s="8" t="str">
        <x:v>Example part payment</x:v>
      </x:c>
      <x:c r="G6" s="1" t="str">
        <x:f>IF(A6="",IF(COUNTA(B6:F6)&gt;0,"Missing payment ID",""),IF(COUNTIF($A$6:$A$205,A6)&lt;&gt;1,"Duplicate payment ID",IF(COUNTIF(Bookings!$A$6:$A$105,B6)&lt;&gt;1,"Unknown/duplicate booking",IF(OR(NOT(ISNUMBER(C6)),NOT(ISNUMBER(E6))),"Check date/amount",IF(OR(D6="Rental",D6="Deposit"),"OK","Check type")))))</x:f>
        <x:v>OK</x:v>
      </x:c>
    </x:row>
    <x:row r="7" ht="23" customHeight="1">
      <x:c r="A7" s="8" t="str">
        <x:v>P-002</x:v>
      </x:c>
      <x:c r="B7" s="8" t="str">
        <x:v>B-001</x:v>
      </x:c>
      <x:c r="C7" s="12" t="n">
        <x:v>46296</x:v>
      </x:c>
      <x:c r="D7" s="8" t="str">
        <x:v>Deposit</x:v>
      </x:c>
      <x:c r="E7" s="11" t="n">
        <x:v>250</x:v>
      </x:c>
      <x:c r="F7" s="8" t="str">
        <x:v>Refundable deposit</x:v>
      </x:c>
      <x:c r="G7" s="1" t="str">
        <x:f>IF(A7="",IF(COUNTA(B7:F7)&gt;0,"Missing payment ID",""),IF(COUNTIF($A$6:$A$205,A7)&lt;&gt;1,"Duplicate payment ID",IF(COUNTIF(Bookings!$A$6:$A$105,B7)&lt;&gt;1,"Unknown/duplicate booking",IF(OR(NOT(ISNUMBER(C7)),NOT(ISNUMBER(E7))),"Check date/amount",IF(OR(D7="Rental",D7="Deposit"),"OK","Check type")))))</x:f>
        <x:v>OK</x:v>
      </x:c>
    </x:row>
    <x:row r="8" ht="23" customHeight="1">
      <x:c r="A8" s="8" t="str">
        <x:v>P-003</x:v>
      </x:c>
      <x:c r="B8" s="8" t="str">
        <x:v>B-003</x:v>
      </x:c>
      <x:c r="C8" s="12" t="n">
        <x:v>46297</x:v>
      </x:c>
      <x:c r="D8" s="8" t="str">
        <x:v>Rental</x:v>
      </x:c>
      <x:c r="E8" s="11" t="n">
        <x:v>140</x:v>
      </x:c>
      <x:c r="F8" s="8" t="str">
        <x:v>Example paid in full</x:v>
      </x:c>
      <x:c r="G8" s="1" t="str">
        <x:f>IF(A8="",IF(COUNTA(B8:F8)&gt;0,"Missing payment ID",""),IF(COUNTIF($A$6:$A$205,A8)&lt;&gt;1,"Duplicate payment ID",IF(COUNTIF(Bookings!$A$6:$A$105,B8)&lt;&gt;1,"Unknown/duplicate booking",IF(OR(NOT(ISNUMBER(C8)),NOT(ISNUMBER(E8))),"Check date/amount",IF(OR(D8="Rental",D8="Deposit"),"OK","Check type")))))</x:f>
        <x:v>OK</x:v>
      </x:c>
    </x:row>
    <x:row r="9" ht="23" customHeight="1">
      <x:c r="A9" s="8" t="str">
        <x:v>P-004</x:v>
      </x:c>
      <x:c r="B9" s="8" t="str">
        <x:v>B-005</x:v>
      </x:c>
      <x:c r="C9" s="12" t="n">
        <x:v>46296</x:v>
      </x:c>
      <x:c r="D9" s="8" t="str">
        <x:v>Rental</x:v>
      </x:c>
      <x:c r="E9" s="11" t="n">
        <x:v>65</x:v>
      </x:c>
      <x:c r="F9" s="8" t="str">
        <x:v>Payment before cancellation</x:v>
      </x:c>
      <x:c r="G9" s="1" t="str">
        <x:f>IF(A9="",IF(COUNTA(B9:F9)&gt;0,"Missing payment ID",""),IF(COUNTIF($A$6:$A$205,A9)&lt;&gt;1,"Duplicate payment ID",IF(COUNTIF(Bookings!$A$6:$A$105,B9)&lt;&gt;1,"Unknown/duplicate booking",IF(OR(NOT(ISNUMBER(C9)),NOT(ISNUMBER(E9))),"Check date/amount",IF(OR(D9="Rental",D9="Deposit"),"OK","Check type")))))</x:f>
        <x:v>OK</x:v>
      </x:c>
    </x:row>
    <x:row r="10" ht="23" customHeight="1">
      <x:c r="A10" s="8" t="str">
        <x:v>P-005</x:v>
      </x:c>
      <x:c r="B10" s="8" t="str">
        <x:v>B-005</x:v>
      </x:c>
      <x:c r="C10" s="12" t="n">
        <x:v>46297</x:v>
      </x:c>
      <x:c r="D10" s="8" t="str">
        <x:v>Rental</x:v>
      </x:c>
      <x:c r="E10" s="11" t="n">
        <x:v>-65</x:v>
      </x:c>
      <x:c r="F10" s="8" t="str">
        <x:v>Refund</x:v>
      </x:c>
      <x:c r="G10" s="1" t="str">
        <x:f>IF(A10="",IF(COUNTA(B10:F10)&gt;0,"Missing payment ID",""),IF(COUNTIF($A$6:$A$205,A10)&lt;&gt;1,"Duplicate payment ID",IF(COUNTIF(Bookings!$A$6:$A$105,B10)&lt;&gt;1,"Unknown/duplicate booking",IF(OR(NOT(ISNUMBER(C10)),NOT(ISNUMBER(E10))),"Check date/amount",IF(OR(D10="Rental",D10="Deposit"),"OK","Check type")))))</x:f>
        <x:v>OK</x:v>
      </x:c>
    </x:row>
    <x:row r="11" ht="23" customHeight="1">
      <x:c r="A11" s="8"/>
      <x:c r="B11" s="8"/>
      <x:c r="C11" s="12"/>
      <x:c r="D11" s="8"/>
      <x:c r="E11" s="11"/>
      <x:c r="F11" s="8"/>
      <x:c r="G11" s="1" t="str">
        <x:f>IF(A11="",IF(COUNTA(B11:F11)&gt;0,"Missing payment ID",""),IF(COUNTIF($A$6:$A$205,A11)&lt;&gt;1,"Duplicate payment ID",IF(COUNTIF(Bookings!$A$6:$A$105,B11)&lt;&gt;1,"Unknown/duplicate booking",IF(OR(NOT(ISNUMBER(C11)),NOT(ISNUMBER(E11))),"Check date/amount",IF(OR(D11="Rental",D11="Deposit"),"OK","Check type")))))</x:f>
      </x:c>
    </x:row>
    <x:row r="12" ht="23" customHeight="1">
      <x:c r="A12" s="8"/>
      <x:c r="B12" s="8"/>
      <x:c r="C12" s="12"/>
      <x:c r="D12" s="8"/>
      <x:c r="E12" s="11"/>
      <x:c r="F12" s="8"/>
      <x:c r="G12" s="1" t="str">
        <x:f>IF(A12="",IF(COUNTA(B12:F12)&gt;0,"Missing payment ID",""),IF(COUNTIF($A$6:$A$205,A12)&lt;&gt;1,"Duplicate payment ID",IF(COUNTIF(Bookings!$A$6:$A$105,B12)&lt;&gt;1,"Unknown/duplicate booking",IF(OR(NOT(ISNUMBER(C12)),NOT(ISNUMBER(E12))),"Check date/amount",IF(OR(D12="Rental",D12="Deposit"),"OK","Check type")))))</x:f>
      </x:c>
    </x:row>
    <x:row r="13" ht="23" customHeight="1">
      <x:c r="A13" s="8"/>
      <x:c r="B13" s="8"/>
      <x:c r="C13" s="12"/>
      <x:c r="D13" s="8"/>
      <x:c r="E13" s="11"/>
      <x:c r="F13" s="8"/>
      <x:c r="G13" s="1" t="str">
        <x:f>IF(A13="",IF(COUNTA(B13:F13)&gt;0,"Missing payment ID",""),IF(COUNTIF($A$6:$A$205,A13)&lt;&gt;1,"Duplicate payment ID",IF(COUNTIF(Bookings!$A$6:$A$105,B13)&lt;&gt;1,"Unknown/duplicate booking",IF(OR(NOT(ISNUMBER(C13)),NOT(ISNUMBER(E13))),"Check date/amount",IF(OR(D13="Rental",D13="Deposit"),"OK","Check type")))))</x:f>
      </x:c>
    </x:row>
    <x:row r="14" ht="23" customHeight="1">
      <x:c r="A14" s="8"/>
      <x:c r="B14" s="8"/>
      <x:c r="C14" s="12"/>
      <x:c r="D14" s="8"/>
      <x:c r="E14" s="11"/>
      <x:c r="F14" s="8"/>
      <x:c r="G14" s="1" t="str">
        <x:f>IF(A14="",IF(COUNTA(B14:F14)&gt;0,"Missing payment ID",""),IF(COUNTIF($A$6:$A$205,A14)&lt;&gt;1,"Duplicate payment ID",IF(COUNTIF(Bookings!$A$6:$A$105,B14)&lt;&gt;1,"Unknown/duplicate booking",IF(OR(NOT(ISNUMBER(C14)),NOT(ISNUMBER(E14))),"Check date/amount",IF(OR(D14="Rental",D14="Deposit"),"OK","Check type")))))</x:f>
      </x:c>
    </x:row>
    <x:row r="15" ht="23" customHeight="1">
      <x:c r="A15" s="8"/>
      <x:c r="B15" s="8"/>
      <x:c r="C15" s="12"/>
      <x:c r="D15" s="8"/>
      <x:c r="E15" s="11"/>
      <x:c r="F15" s="8"/>
      <x:c r="G15" s="1" t="str">
        <x:f>IF(A15="",IF(COUNTA(B15:F15)&gt;0,"Missing payment ID",""),IF(COUNTIF($A$6:$A$205,A15)&lt;&gt;1,"Duplicate payment ID",IF(COUNTIF(Bookings!$A$6:$A$105,B15)&lt;&gt;1,"Unknown/duplicate booking",IF(OR(NOT(ISNUMBER(C15)),NOT(ISNUMBER(E15))),"Check date/amount",IF(OR(D15="Rental",D15="Deposit"),"OK","Check type")))))</x:f>
      </x:c>
    </x:row>
    <x:row r="16" ht="23" customHeight="1">
      <x:c r="A16" s="8"/>
      <x:c r="B16" s="8"/>
      <x:c r="C16" s="12"/>
      <x:c r="D16" s="8"/>
      <x:c r="E16" s="11"/>
      <x:c r="F16" s="8"/>
      <x:c r="G16" s="1" t="str">
        <x:f>IF(A16="",IF(COUNTA(B16:F16)&gt;0,"Missing payment ID",""),IF(COUNTIF($A$6:$A$205,A16)&lt;&gt;1,"Duplicate payment ID",IF(COUNTIF(Bookings!$A$6:$A$105,B16)&lt;&gt;1,"Unknown/duplicate booking",IF(OR(NOT(ISNUMBER(C16)),NOT(ISNUMBER(E16))),"Check date/amount",IF(OR(D16="Rental",D16="Deposit"),"OK","Check type")))))</x:f>
      </x:c>
    </x:row>
    <x:row r="17" ht="23" customHeight="1">
      <x:c r="A17" s="8"/>
      <x:c r="B17" s="8"/>
      <x:c r="C17" s="12"/>
      <x:c r="D17" s="8"/>
      <x:c r="E17" s="11"/>
      <x:c r="F17" s="8"/>
      <x:c r="G17" s="1" t="str">
        <x:f>IF(A17="",IF(COUNTA(B17:F17)&gt;0,"Missing payment ID",""),IF(COUNTIF($A$6:$A$205,A17)&lt;&gt;1,"Duplicate payment ID",IF(COUNTIF(Bookings!$A$6:$A$105,B17)&lt;&gt;1,"Unknown/duplicate booking",IF(OR(NOT(ISNUMBER(C17)),NOT(ISNUMBER(E17))),"Check date/amount",IF(OR(D17="Rental",D17="Deposit"),"OK","Check type")))))</x:f>
      </x:c>
    </x:row>
    <x:row r="18" ht="23" customHeight="1">
      <x:c r="A18" s="8"/>
      <x:c r="B18" s="8"/>
      <x:c r="C18" s="12"/>
      <x:c r="D18" s="8"/>
      <x:c r="E18" s="11"/>
      <x:c r="F18" s="8"/>
      <x:c r="G18" s="1" t="str">
        <x:f>IF(A18="",IF(COUNTA(B18:F18)&gt;0,"Missing payment ID",""),IF(COUNTIF($A$6:$A$205,A18)&lt;&gt;1,"Duplicate payment ID",IF(COUNTIF(Bookings!$A$6:$A$105,B18)&lt;&gt;1,"Unknown/duplicate booking",IF(OR(NOT(ISNUMBER(C18)),NOT(ISNUMBER(E18))),"Check date/amount",IF(OR(D18="Rental",D18="Deposit"),"OK","Check type")))))</x:f>
      </x:c>
    </x:row>
    <x:row r="19" ht="23" customHeight="1">
      <x:c r="A19" s="8"/>
      <x:c r="B19" s="8"/>
      <x:c r="C19" s="12"/>
      <x:c r="D19" s="8"/>
      <x:c r="E19" s="11"/>
      <x:c r="F19" s="8"/>
      <x:c r="G19" s="1" t="str">
        <x:f>IF(A19="",IF(COUNTA(B19:F19)&gt;0,"Missing payment ID",""),IF(COUNTIF($A$6:$A$205,A19)&lt;&gt;1,"Duplicate payment ID",IF(COUNTIF(Bookings!$A$6:$A$105,B19)&lt;&gt;1,"Unknown/duplicate booking",IF(OR(NOT(ISNUMBER(C19)),NOT(ISNUMBER(E19))),"Check date/amount",IF(OR(D19="Rental",D19="Deposit"),"OK","Check type")))))</x:f>
      </x:c>
    </x:row>
    <x:row r="20" ht="23" customHeight="1">
      <x:c r="A20" s="8"/>
      <x:c r="B20" s="8"/>
      <x:c r="C20" s="12"/>
      <x:c r="D20" s="8"/>
      <x:c r="E20" s="11"/>
      <x:c r="F20" s="8"/>
      <x:c r="G20" s="1" t="str">
        <x:f>IF(A20="",IF(COUNTA(B20:F20)&gt;0,"Missing payment ID",""),IF(COUNTIF($A$6:$A$205,A20)&lt;&gt;1,"Duplicate payment ID",IF(COUNTIF(Bookings!$A$6:$A$105,B20)&lt;&gt;1,"Unknown/duplicate booking",IF(OR(NOT(ISNUMBER(C20)),NOT(ISNUMBER(E20))),"Check date/amount",IF(OR(D20="Rental",D20="Deposit"),"OK","Check type")))))</x:f>
      </x:c>
    </x:row>
    <x:row r="21" ht="23" customHeight="1">
      <x:c r="A21" s="8"/>
      <x:c r="B21" s="8"/>
      <x:c r="C21" s="12"/>
      <x:c r="D21" s="8"/>
      <x:c r="E21" s="11"/>
      <x:c r="F21" s="8"/>
      <x:c r="G21" s="1" t="str">
        <x:f>IF(A21="",IF(COUNTA(B21:F21)&gt;0,"Missing payment ID",""),IF(COUNTIF($A$6:$A$205,A21)&lt;&gt;1,"Duplicate payment ID",IF(COUNTIF(Bookings!$A$6:$A$105,B21)&lt;&gt;1,"Unknown/duplicate booking",IF(OR(NOT(ISNUMBER(C21)),NOT(ISNUMBER(E21))),"Check date/amount",IF(OR(D21="Rental",D21="Deposit"),"OK","Check type")))))</x:f>
      </x:c>
    </x:row>
    <x:row r="22" ht="23" customHeight="1">
      <x:c r="A22" s="8"/>
      <x:c r="B22" s="8"/>
      <x:c r="C22" s="12"/>
      <x:c r="D22" s="8"/>
      <x:c r="E22" s="11"/>
      <x:c r="F22" s="8"/>
      <x:c r="G22" s="1" t="str">
        <x:f>IF(A22="",IF(COUNTA(B22:F22)&gt;0,"Missing payment ID",""),IF(COUNTIF($A$6:$A$205,A22)&lt;&gt;1,"Duplicate payment ID",IF(COUNTIF(Bookings!$A$6:$A$105,B22)&lt;&gt;1,"Unknown/duplicate booking",IF(OR(NOT(ISNUMBER(C22)),NOT(ISNUMBER(E22))),"Check date/amount",IF(OR(D22="Rental",D22="Deposit"),"OK","Check type")))))</x:f>
      </x:c>
    </x:row>
    <x:row r="23" ht="23" customHeight="1">
      <x:c r="A23" s="8"/>
      <x:c r="B23" s="8"/>
      <x:c r="C23" s="12"/>
      <x:c r="D23" s="8"/>
      <x:c r="E23" s="11"/>
      <x:c r="F23" s="8"/>
      <x:c r="G23" s="1" t="str">
        <x:f>IF(A23="",IF(COUNTA(B23:F23)&gt;0,"Missing payment ID",""),IF(COUNTIF($A$6:$A$205,A23)&lt;&gt;1,"Duplicate payment ID",IF(COUNTIF(Bookings!$A$6:$A$105,B23)&lt;&gt;1,"Unknown/duplicate booking",IF(OR(NOT(ISNUMBER(C23)),NOT(ISNUMBER(E23))),"Check date/amount",IF(OR(D23="Rental",D23="Deposit"),"OK","Check type")))))</x:f>
      </x:c>
    </x:row>
    <x:row r="24" ht="23" customHeight="1">
      <x:c r="A24" s="8"/>
      <x:c r="B24" s="8"/>
      <x:c r="C24" s="12"/>
      <x:c r="D24" s="8"/>
      <x:c r="E24" s="11"/>
      <x:c r="F24" s="8"/>
      <x:c r="G24" s="1" t="str">
        <x:f>IF(A24="",IF(COUNTA(B24:F24)&gt;0,"Missing payment ID",""),IF(COUNTIF($A$6:$A$205,A24)&lt;&gt;1,"Duplicate payment ID",IF(COUNTIF(Bookings!$A$6:$A$105,B24)&lt;&gt;1,"Unknown/duplicate booking",IF(OR(NOT(ISNUMBER(C24)),NOT(ISNUMBER(E24))),"Check date/amount",IF(OR(D24="Rental",D24="Deposit"),"OK","Check type")))))</x:f>
      </x:c>
    </x:row>
    <x:row r="25" ht="23" customHeight="1">
      <x:c r="A25" s="8"/>
      <x:c r="B25" s="8"/>
      <x:c r="C25" s="12"/>
      <x:c r="D25" s="8"/>
      <x:c r="E25" s="11"/>
      <x:c r="F25" s="8"/>
      <x:c r="G25" s="1" t="str">
        <x:f>IF(A25="",IF(COUNTA(B25:F25)&gt;0,"Missing payment ID",""),IF(COUNTIF($A$6:$A$205,A25)&lt;&gt;1,"Duplicate payment ID",IF(COUNTIF(Bookings!$A$6:$A$105,B25)&lt;&gt;1,"Unknown/duplicate booking",IF(OR(NOT(ISNUMBER(C25)),NOT(ISNUMBER(E25))),"Check date/amount",IF(OR(D25="Rental",D25="Deposit"),"OK","Check type")))))</x:f>
      </x:c>
    </x:row>
    <x:row r="26" ht="23" customHeight="1">
      <x:c r="A26" s="8"/>
      <x:c r="B26" s="8"/>
      <x:c r="C26" s="12"/>
      <x:c r="D26" s="8"/>
      <x:c r="E26" s="11"/>
      <x:c r="F26" s="8"/>
      <x:c r="G26" s="1" t="str">
        <x:f>IF(A26="",IF(COUNTA(B26:F26)&gt;0,"Missing payment ID",""),IF(COUNTIF($A$6:$A$205,A26)&lt;&gt;1,"Duplicate payment ID",IF(COUNTIF(Bookings!$A$6:$A$105,B26)&lt;&gt;1,"Unknown/duplicate booking",IF(OR(NOT(ISNUMBER(C26)),NOT(ISNUMBER(E26))),"Check date/amount",IF(OR(D26="Rental",D26="Deposit"),"OK","Check type")))))</x:f>
      </x:c>
    </x:row>
    <x:row r="27" ht="23" customHeight="1">
      <x:c r="A27" s="8"/>
      <x:c r="B27" s="8"/>
      <x:c r="C27" s="12"/>
      <x:c r="D27" s="8"/>
      <x:c r="E27" s="11"/>
      <x:c r="F27" s="8"/>
      <x:c r="G27" s="1" t="str">
        <x:f>IF(A27="",IF(COUNTA(B27:F27)&gt;0,"Missing payment ID",""),IF(COUNTIF($A$6:$A$205,A27)&lt;&gt;1,"Duplicate payment ID",IF(COUNTIF(Bookings!$A$6:$A$105,B27)&lt;&gt;1,"Unknown/duplicate booking",IF(OR(NOT(ISNUMBER(C27)),NOT(ISNUMBER(E27))),"Check date/amount",IF(OR(D27="Rental",D27="Deposit"),"OK","Check type")))))</x:f>
      </x:c>
    </x:row>
    <x:row r="28" ht="23" customHeight="1">
      <x:c r="A28" s="8"/>
      <x:c r="B28" s="8"/>
      <x:c r="C28" s="12"/>
      <x:c r="D28" s="8"/>
      <x:c r="E28" s="11"/>
      <x:c r="F28" s="8"/>
      <x:c r="G28" s="1" t="str">
        <x:f>IF(A28="",IF(COUNTA(B28:F28)&gt;0,"Missing payment ID",""),IF(COUNTIF($A$6:$A$205,A28)&lt;&gt;1,"Duplicate payment ID",IF(COUNTIF(Bookings!$A$6:$A$105,B28)&lt;&gt;1,"Unknown/duplicate booking",IF(OR(NOT(ISNUMBER(C28)),NOT(ISNUMBER(E28))),"Check date/amount",IF(OR(D28="Rental",D28="Deposit"),"OK","Check type")))))</x:f>
      </x:c>
    </x:row>
    <x:row r="29" ht="23" customHeight="1">
      <x:c r="A29" s="8"/>
      <x:c r="B29" s="8"/>
      <x:c r="C29" s="12"/>
      <x:c r="D29" s="8"/>
      <x:c r="E29" s="11"/>
      <x:c r="F29" s="8"/>
      <x:c r="G29" s="1" t="str">
        <x:f>IF(A29="",IF(COUNTA(B29:F29)&gt;0,"Missing payment ID",""),IF(COUNTIF($A$6:$A$205,A29)&lt;&gt;1,"Duplicate payment ID",IF(COUNTIF(Bookings!$A$6:$A$105,B29)&lt;&gt;1,"Unknown/duplicate booking",IF(OR(NOT(ISNUMBER(C29)),NOT(ISNUMBER(E29))),"Check date/amount",IF(OR(D29="Rental",D29="Deposit"),"OK","Check type")))))</x:f>
      </x:c>
    </x:row>
    <x:row r="30" ht="23" customHeight="1">
      <x:c r="A30" s="8"/>
      <x:c r="B30" s="8"/>
      <x:c r="C30" s="12"/>
      <x:c r="D30" s="8"/>
      <x:c r="E30" s="11"/>
      <x:c r="F30" s="8"/>
      <x:c r="G30" s="1" t="str">
        <x:f>IF(A30="",IF(COUNTA(B30:F30)&gt;0,"Missing payment ID",""),IF(COUNTIF($A$6:$A$205,A30)&lt;&gt;1,"Duplicate payment ID",IF(COUNTIF(Bookings!$A$6:$A$105,B30)&lt;&gt;1,"Unknown/duplicate booking",IF(OR(NOT(ISNUMBER(C30)),NOT(ISNUMBER(E30))),"Check date/amount",IF(OR(D30="Rental",D30="Deposit"),"OK","Check type")))))</x:f>
      </x:c>
    </x:row>
    <x:row r="31" ht="23" customHeight="1">
      <x:c r="A31" s="8"/>
      <x:c r="B31" s="8"/>
      <x:c r="C31" s="12"/>
      <x:c r="D31" s="8"/>
      <x:c r="E31" s="11"/>
      <x:c r="F31" s="8"/>
      <x:c r="G31" s="1" t="str">
        <x:f>IF(A31="",IF(COUNTA(B31:F31)&gt;0,"Missing payment ID",""),IF(COUNTIF($A$6:$A$205,A31)&lt;&gt;1,"Duplicate payment ID",IF(COUNTIF(Bookings!$A$6:$A$105,B31)&lt;&gt;1,"Unknown/duplicate booking",IF(OR(NOT(ISNUMBER(C31)),NOT(ISNUMBER(E31))),"Check date/amount",IF(OR(D31="Rental",D31="Deposit"),"OK","Check type")))))</x:f>
      </x:c>
    </x:row>
    <x:row r="32" ht="23" customHeight="1">
      <x:c r="A32" s="8"/>
      <x:c r="B32" s="8"/>
      <x:c r="C32" s="12"/>
      <x:c r="D32" s="8"/>
      <x:c r="E32" s="11"/>
      <x:c r="F32" s="8"/>
      <x:c r="G32" s="1" t="str">
        <x:f>IF(A32="",IF(COUNTA(B32:F32)&gt;0,"Missing payment ID",""),IF(COUNTIF($A$6:$A$205,A32)&lt;&gt;1,"Duplicate payment ID",IF(COUNTIF(Bookings!$A$6:$A$105,B32)&lt;&gt;1,"Unknown/duplicate booking",IF(OR(NOT(ISNUMBER(C32)),NOT(ISNUMBER(E32))),"Check date/amount",IF(OR(D32="Rental",D32="Deposit"),"OK","Check type")))))</x:f>
      </x:c>
    </x:row>
    <x:row r="33" ht="23" customHeight="1">
      <x:c r="A33" s="8"/>
      <x:c r="B33" s="8"/>
      <x:c r="C33" s="12"/>
      <x:c r="D33" s="8"/>
      <x:c r="E33" s="11"/>
      <x:c r="F33" s="8"/>
      <x:c r="G33" s="1" t="str">
        <x:f>IF(A33="",IF(COUNTA(B33:F33)&gt;0,"Missing payment ID",""),IF(COUNTIF($A$6:$A$205,A33)&lt;&gt;1,"Duplicate payment ID",IF(COUNTIF(Bookings!$A$6:$A$105,B33)&lt;&gt;1,"Unknown/duplicate booking",IF(OR(NOT(ISNUMBER(C33)),NOT(ISNUMBER(E33))),"Check date/amount",IF(OR(D33="Rental",D33="Deposit"),"OK","Check type")))))</x:f>
      </x:c>
    </x:row>
    <x:row r="34" ht="23" customHeight="1">
      <x:c r="A34" s="8"/>
      <x:c r="B34" s="8"/>
      <x:c r="C34" s="12"/>
      <x:c r="D34" s="8"/>
      <x:c r="E34" s="11"/>
      <x:c r="F34" s="8"/>
      <x:c r="G34" s="1" t="str">
        <x:f>IF(A34="",IF(COUNTA(B34:F34)&gt;0,"Missing payment ID",""),IF(COUNTIF($A$6:$A$205,A34)&lt;&gt;1,"Duplicate payment ID",IF(COUNTIF(Bookings!$A$6:$A$105,B34)&lt;&gt;1,"Unknown/duplicate booking",IF(OR(NOT(ISNUMBER(C34)),NOT(ISNUMBER(E34))),"Check date/amount",IF(OR(D34="Rental",D34="Deposit"),"OK","Check type")))))</x:f>
      </x:c>
    </x:row>
    <x:row r="35" ht="23" customHeight="1">
      <x:c r="A35" s="8"/>
      <x:c r="B35" s="8"/>
      <x:c r="C35" s="12"/>
      <x:c r="D35" s="8"/>
      <x:c r="E35" s="11"/>
      <x:c r="F35" s="8"/>
      <x:c r="G35" s="1" t="str">
        <x:f>IF(A35="",IF(COUNTA(B35:F35)&gt;0,"Missing payment ID",""),IF(COUNTIF($A$6:$A$205,A35)&lt;&gt;1,"Duplicate payment ID",IF(COUNTIF(Bookings!$A$6:$A$105,B35)&lt;&gt;1,"Unknown/duplicate booking",IF(OR(NOT(ISNUMBER(C35)),NOT(ISNUMBER(E35))),"Check date/amount",IF(OR(D35="Rental",D35="Deposit"),"OK","Check type")))))</x:f>
      </x:c>
    </x:row>
    <x:row r="36" ht="23" customHeight="1">
      <x:c r="A36" s="8"/>
      <x:c r="B36" s="8"/>
      <x:c r="C36" s="12"/>
      <x:c r="D36" s="8"/>
      <x:c r="E36" s="11"/>
      <x:c r="F36" s="8"/>
      <x:c r="G36" s="1" t="str">
        <x:f>IF(A36="",IF(COUNTA(B36:F36)&gt;0,"Missing payment ID",""),IF(COUNTIF($A$6:$A$205,A36)&lt;&gt;1,"Duplicate payment ID",IF(COUNTIF(Bookings!$A$6:$A$105,B36)&lt;&gt;1,"Unknown/duplicate booking",IF(OR(NOT(ISNUMBER(C36)),NOT(ISNUMBER(E36))),"Check date/amount",IF(OR(D36="Rental",D36="Deposit"),"OK","Check type")))))</x:f>
      </x:c>
    </x:row>
    <x:row r="37" ht="23" customHeight="1">
      <x:c r="A37" s="8"/>
      <x:c r="B37" s="8"/>
      <x:c r="C37" s="12"/>
      <x:c r="D37" s="8"/>
      <x:c r="E37" s="11"/>
      <x:c r="F37" s="8"/>
      <x:c r="G37" s="1" t="str">
        <x:f>IF(A37="",IF(COUNTA(B37:F37)&gt;0,"Missing payment ID",""),IF(COUNTIF($A$6:$A$205,A37)&lt;&gt;1,"Duplicate payment ID",IF(COUNTIF(Bookings!$A$6:$A$105,B37)&lt;&gt;1,"Unknown/duplicate booking",IF(OR(NOT(ISNUMBER(C37)),NOT(ISNUMBER(E37))),"Check date/amount",IF(OR(D37="Rental",D37="Deposit"),"OK","Check type")))))</x:f>
      </x:c>
    </x:row>
    <x:row r="38" ht="23" customHeight="1">
      <x:c r="A38" s="8"/>
      <x:c r="B38" s="8"/>
      <x:c r="C38" s="12"/>
      <x:c r="D38" s="8"/>
      <x:c r="E38" s="11"/>
      <x:c r="F38" s="8"/>
      <x:c r="G38" s="1" t="str">
        <x:f>IF(A38="",IF(COUNTA(B38:F38)&gt;0,"Missing payment ID",""),IF(COUNTIF($A$6:$A$205,A38)&lt;&gt;1,"Duplicate payment ID",IF(COUNTIF(Bookings!$A$6:$A$105,B38)&lt;&gt;1,"Unknown/duplicate booking",IF(OR(NOT(ISNUMBER(C38)),NOT(ISNUMBER(E38))),"Check date/amount",IF(OR(D38="Rental",D38="Deposit"),"OK","Check type")))))</x:f>
      </x:c>
    </x:row>
    <x:row r="39" ht="23" customHeight="1">
      <x:c r="A39" s="8"/>
      <x:c r="B39" s="8"/>
      <x:c r="C39" s="12"/>
      <x:c r="D39" s="8"/>
      <x:c r="E39" s="11"/>
      <x:c r="F39" s="8"/>
      <x:c r="G39" s="1" t="str">
        <x:f>IF(A39="",IF(COUNTA(B39:F39)&gt;0,"Missing payment ID",""),IF(COUNTIF($A$6:$A$205,A39)&lt;&gt;1,"Duplicate payment ID",IF(COUNTIF(Bookings!$A$6:$A$105,B39)&lt;&gt;1,"Unknown/duplicate booking",IF(OR(NOT(ISNUMBER(C39)),NOT(ISNUMBER(E39))),"Check date/amount",IF(OR(D39="Rental",D39="Deposit"),"OK","Check type")))))</x:f>
      </x:c>
    </x:row>
    <x:row r="40" ht="23" customHeight="1">
      <x:c r="A40" s="8"/>
      <x:c r="B40" s="8"/>
      <x:c r="C40" s="12"/>
      <x:c r="D40" s="8"/>
      <x:c r="E40" s="11"/>
      <x:c r="F40" s="8"/>
      <x:c r="G40" s="1" t="str">
        <x:f>IF(A40="",IF(COUNTA(B40:F40)&gt;0,"Missing payment ID",""),IF(COUNTIF($A$6:$A$205,A40)&lt;&gt;1,"Duplicate payment ID",IF(COUNTIF(Bookings!$A$6:$A$105,B40)&lt;&gt;1,"Unknown/duplicate booking",IF(OR(NOT(ISNUMBER(C40)),NOT(ISNUMBER(E40))),"Check date/amount",IF(OR(D40="Rental",D40="Deposit"),"OK","Check type")))))</x:f>
      </x:c>
    </x:row>
    <x:row r="41" ht="23" customHeight="1">
      <x:c r="A41" s="8"/>
      <x:c r="B41" s="8"/>
      <x:c r="C41" s="12"/>
      <x:c r="D41" s="8"/>
      <x:c r="E41" s="11"/>
      <x:c r="F41" s="8"/>
      <x:c r="G41" s="1" t="str">
        <x:f>IF(A41="",IF(COUNTA(B41:F41)&gt;0,"Missing payment ID",""),IF(COUNTIF($A$6:$A$205,A41)&lt;&gt;1,"Duplicate payment ID",IF(COUNTIF(Bookings!$A$6:$A$105,B41)&lt;&gt;1,"Unknown/duplicate booking",IF(OR(NOT(ISNUMBER(C41)),NOT(ISNUMBER(E41))),"Check date/amount",IF(OR(D41="Rental",D41="Deposit"),"OK","Check type")))))</x:f>
      </x:c>
    </x:row>
    <x:row r="42" ht="23" customHeight="1">
      <x:c r="A42" s="8"/>
      <x:c r="B42" s="8"/>
      <x:c r="C42" s="12"/>
      <x:c r="D42" s="8"/>
      <x:c r="E42" s="11"/>
      <x:c r="F42" s="8"/>
      <x:c r="G42" s="1" t="str">
        <x:f>IF(A42="",IF(COUNTA(B42:F42)&gt;0,"Missing payment ID",""),IF(COUNTIF($A$6:$A$205,A42)&lt;&gt;1,"Duplicate payment ID",IF(COUNTIF(Bookings!$A$6:$A$105,B42)&lt;&gt;1,"Unknown/duplicate booking",IF(OR(NOT(ISNUMBER(C42)),NOT(ISNUMBER(E42))),"Check date/amount",IF(OR(D42="Rental",D42="Deposit"),"OK","Check type")))))</x:f>
      </x:c>
    </x:row>
    <x:row r="43" ht="23" customHeight="1">
      <x:c r="A43" s="8"/>
      <x:c r="B43" s="8"/>
      <x:c r="C43" s="12"/>
      <x:c r="D43" s="8"/>
      <x:c r="E43" s="11"/>
      <x:c r="F43" s="8"/>
      <x:c r="G43" s="1" t="str">
        <x:f>IF(A43="",IF(COUNTA(B43:F43)&gt;0,"Missing payment ID",""),IF(COUNTIF($A$6:$A$205,A43)&lt;&gt;1,"Duplicate payment ID",IF(COUNTIF(Bookings!$A$6:$A$105,B43)&lt;&gt;1,"Unknown/duplicate booking",IF(OR(NOT(ISNUMBER(C43)),NOT(ISNUMBER(E43))),"Check date/amount",IF(OR(D43="Rental",D43="Deposit"),"OK","Check type")))))</x:f>
      </x:c>
    </x:row>
    <x:row r="44" ht="23" customHeight="1">
      <x:c r="A44" s="8"/>
      <x:c r="B44" s="8"/>
      <x:c r="C44" s="12"/>
      <x:c r="D44" s="8"/>
      <x:c r="E44" s="11"/>
      <x:c r="F44" s="8"/>
      <x:c r="G44" s="1" t="str">
        <x:f>IF(A44="",IF(COUNTA(B44:F44)&gt;0,"Missing payment ID",""),IF(COUNTIF($A$6:$A$205,A44)&lt;&gt;1,"Duplicate payment ID",IF(COUNTIF(Bookings!$A$6:$A$105,B44)&lt;&gt;1,"Unknown/duplicate booking",IF(OR(NOT(ISNUMBER(C44)),NOT(ISNUMBER(E44))),"Check date/amount",IF(OR(D44="Rental",D44="Deposit"),"OK","Check type")))))</x:f>
      </x:c>
    </x:row>
    <x:row r="45" ht="23" customHeight="1">
      <x:c r="A45" s="8"/>
      <x:c r="B45" s="8"/>
      <x:c r="C45" s="12"/>
      <x:c r="D45" s="8"/>
      <x:c r="E45" s="11"/>
      <x:c r="F45" s="8"/>
      <x:c r="G45" s="1" t="str">
        <x:f>IF(A45="",IF(COUNTA(B45:F45)&gt;0,"Missing payment ID",""),IF(COUNTIF($A$6:$A$205,A45)&lt;&gt;1,"Duplicate payment ID",IF(COUNTIF(Bookings!$A$6:$A$105,B45)&lt;&gt;1,"Unknown/duplicate booking",IF(OR(NOT(ISNUMBER(C45)),NOT(ISNUMBER(E45))),"Check date/amount",IF(OR(D45="Rental",D45="Deposit"),"OK","Check type")))))</x:f>
      </x:c>
    </x:row>
    <x:row r="46" ht="23" customHeight="1">
      <x:c r="A46" s="8"/>
      <x:c r="B46" s="8"/>
      <x:c r="C46" s="12"/>
      <x:c r="D46" s="8"/>
      <x:c r="E46" s="11"/>
      <x:c r="F46" s="8"/>
      <x:c r="G46" s="1" t="str">
        <x:f>IF(A46="",IF(COUNTA(B46:F46)&gt;0,"Missing payment ID",""),IF(COUNTIF($A$6:$A$205,A46)&lt;&gt;1,"Duplicate payment ID",IF(COUNTIF(Bookings!$A$6:$A$105,B46)&lt;&gt;1,"Unknown/duplicate booking",IF(OR(NOT(ISNUMBER(C46)),NOT(ISNUMBER(E46))),"Check date/amount",IF(OR(D46="Rental",D46="Deposit"),"OK","Check type")))))</x:f>
      </x:c>
    </x:row>
    <x:row r="47" ht="23" customHeight="1">
      <x:c r="A47" s="8"/>
      <x:c r="B47" s="8"/>
      <x:c r="C47" s="12"/>
      <x:c r="D47" s="8"/>
      <x:c r="E47" s="11"/>
      <x:c r="F47" s="8"/>
      <x:c r="G47" s="1" t="str">
        <x:f>IF(A47="",IF(COUNTA(B47:F47)&gt;0,"Missing payment ID",""),IF(COUNTIF($A$6:$A$205,A47)&lt;&gt;1,"Duplicate payment ID",IF(COUNTIF(Bookings!$A$6:$A$105,B47)&lt;&gt;1,"Unknown/duplicate booking",IF(OR(NOT(ISNUMBER(C47)),NOT(ISNUMBER(E47))),"Check date/amount",IF(OR(D47="Rental",D47="Deposit"),"OK","Check type")))))</x:f>
      </x:c>
    </x:row>
    <x:row r="48" ht="23" customHeight="1">
      <x:c r="A48" s="8"/>
      <x:c r="B48" s="8"/>
      <x:c r="C48" s="12"/>
      <x:c r="D48" s="8"/>
      <x:c r="E48" s="11"/>
      <x:c r="F48" s="8"/>
      <x:c r="G48" s="1" t="str">
        <x:f>IF(A48="",IF(COUNTA(B48:F48)&gt;0,"Missing payment ID",""),IF(COUNTIF($A$6:$A$205,A48)&lt;&gt;1,"Duplicate payment ID",IF(COUNTIF(Bookings!$A$6:$A$105,B48)&lt;&gt;1,"Unknown/duplicate booking",IF(OR(NOT(ISNUMBER(C48)),NOT(ISNUMBER(E48))),"Check date/amount",IF(OR(D48="Rental",D48="Deposit"),"OK","Check type")))))</x:f>
      </x:c>
    </x:row>
    <x:row r="49" ht="23" customHeight="1">
      <x:c r="A49" s="8"/>
      <x:c r="B49" s="8"/>
      <x:c r="C49" s="12"/>
      <x:c r="D49" s="8"/>
      <x:c r="E49" s="11"/>
      <x:c r="F49" s="8"/>
      <x:c r="G49" s="1" t="str">
        <x:f>IF(A49="",IF(COUNTA(B49:F49)&gt;0,"Missing payment ID",""),IF(COUNTIF($A$6:$A$205,A49)&lt;&gt;1,"Duplicate payment ID",IF(COUNTIF(Bookings!$A$6:$A$105,B49)&lt;&gt;1,"Unknown/duplicate booking",IF(OR(NOT(ISNUMBER(C49)),NOT(ISNUMBER(E49))),"Check date/amount",IF(OR(D49="Rental",D49="Deposit"),"OK","Check type")))))</x:f>
      </x:c>
    </x:row>
    <x:row r="50" ht="23" customHeight="1">
      <x:c r="A50" s="8"/>
      <x:c r="B50" s="8"/>
      <x:c r="C50" s="12"/>
      <x:c r="D50" s="8"/>
      <x:c r="E50" s="11"/>
      <x:c r="F50" s="8"/>
      <x:c r="G50" s="1" t="str">
        <x:f>IF(A50="",IF(COUNTA(B50:F50)&gt;0,"Missing payment ID",""),IF(COUNTIF($A$6:$A$205,A50)&lt;&gt;1,"Duplicate payment ID",IF(COUNTIF(Bookings!$A$6:$A$105,B50)&lt;&gt;1,"Unknown/duplicate booking",IF(OR(NOT(ISNUMBER(C50)),NOT(ISNUMBER(E50))),"Check date/amount",IF(OR(D50="Rental",D50="Deposit"),"OK","Check type")))))</x:f>
      </x:c>
    </x:row>
    <x:row r="51" ht="23" customHeight="1">
      <x:c r="A51" s="8"/>
      <x:c r="B51" s="8"/>
      <x:c r="C51" s="12"/>
      <x:c r="D51" s="8"/>
      <x:c r="E51" s="11"/>
      <x:c r="F51" s="8"/>
      <x:c r="G51" s="1" t="str">
        <x:f>IF(A51="",IF(COUNTA(B51:F51)&gt;0,"Missing payment ID",""),IF(COUNTIF($A$6:$A$205,A51)&lt;&gt;1,"Duplicate payment ID",IF(COUNTIF(Bookings!$A$6:$A$105,B51)&lt;&gt;1,"Unknown/duplicate booking",IF(OR(NOT(ISNUMBER(C51)),NOT(ISNUMBER(E51))),"Check date/amount",IF(OR(D51="Rental",D51="Deposit"),"OK","Check type")))))</x:f>
      </x:c>
    </x:row>
    <x:row r="52" ht="23" customHeight="1">
      <x:c r="A52" s="8"/>
      <x:c r="B52" s="8"/>
      <x:c r="C52" s="12"/>
      <x:c r="D52" s="8"/>
      <x:c r="E52" s="11"/>
      <x:c r="F52" s="8"/>
      <x:c r="G52" s="1" t="str">
        <x:f>IF(A52="",IF(COUNTA(B52:F52)&gt;0,"Missing payment ID",""),IF(COUNTIF($A$6:$A$205,A52)&lt;&gt;1,"Duplicate payment ID",IF(COUNTIF(Bookings!$A$6:$A$105,B52)&lt;&gt;1,"Unknown/duplicate booking",IF(OR(NOT(ISNUMBER(C52)),NOT(ISNUMBER(E52))),"Check date/amount",IF(OR(D52="Rental",D52="Deposit"),"OK","Check type")))))</x:f>
      </x:c>
    </x:row>
    <x:row r="53" ht="23" customHeight="1">
      <x:c r="A53" s="8"/>
      <x:c r="B53" s="8"/>
      <x:c r="C53" s="12"/>
      <x:c r="D53" s="8"/>
      <x:c r="E53" s="11"/>
      <x:c r="F53" s="8"/>
      <x:c r="G53" s="1" t="str">
        <x:f>IF(A53="",IF(COUNTA(B53:F53)&gt;0,"Missing payment ID",""),IF(COUNTIF($A$6:$A$205,A53)&lt;&gt;1,"Duplicate payment ID",IF(COUNTIF(Bookings!$A$6:$A$105,B53)&lt;&gt;1,"Unknown/duplicate booking",IF(OR(NOT(ISNUMBER(C53)),NOT(ISNUMBER(E53))),"Check date/amount",IF(OR(D53="Rental",D53="Deposit"),"OK","Check type")))))</x:f>
      </x:c>
    </x:row>
    <x:row r="54" ht="23" customHeight="1">
      <x:c r="A54" s="8"/>
      <x:c r="B54" s="8"/>
      <x:c r="C54" s="12"/>
      <x:c r="D54" s="8"/>
      <x:c r="E54" s="11"/>
      <x:c r="F54" s="8"/>
      <x:c r="G54" s="1" t="str">
        <x:f>IF(A54="",IF(COUNTA(B54:F54)&gt;0,"Missing payment ID",""),IF(COUNTIF($A$6:$A$205,A54)&lt;&gt;1,"Duplicate payment ID",IF(COUNTIF(Bookings!$A$6:$A$105,B54)&lt;&gt;1,"Unknown/duplicate booking",IF(OR(NOT(ISNUMBER(C54)),NOT(ISNUMBER(E54))),"Check date/amount",IF(OR(D54="Rental",D54="Deposit"),"OK","Check type")))))</x:f>
      </x:c>
    </x:row>
    <x:row r="55" ht="23" customHeight="1">
      <x:c r="A55" s="8"/>
      <x:c r="B55" s="8"/>
      <x:c r="C55" s="12"/>
      <x:c r="D55" s="8"/>
      <x:c r="E55" s="11"/>
      <x:c r="F55" s="8"/>
      <x:c r="G55" s="1" t="str">
        <x:f>IF(A55="",IF(COUNTA(B55:F55)&gt;0,"Missing payment ID",""),IF(COUNTIF($A$6:$A$205,A55)&lt;&gt;1,"Duplicate payment ID",IF(COUNTIF(Bookings!$A$6:$A$105,B55)&lt;&gt;1,"Unknown/duplicate booking",IF(OR(NOT(ISNUMBER(C55)),NOT(ISNUMBER(E55))),"Check date/amount",IF(OR(D55="Rental",D55="Deposit"),"OK","Check type")))))</x:f>
      </x:c>
    </x:row>
    <x:row r="56" ht="23" customHeight="1">
      <x:c r="A56" s="8"/>
      <x:c r="B56" s="8"/>
      <x:c r="C56" s="12"/>
      <x:c r="D56" s="8"/>
      <x:c r="E56" s="11"/>
      <x:c r="F56" s="8"/>
      <x:c r="G56" s="1" t="str">
        <x:f>IF(A56="",IF(COUNTA(B56:F56)&gt;0,"Missing payment ID",""),IF(COUNTIF($A$6:$A$205,A56)&lt;&gt;1,"Duplicate payment ID",IF(COUNTIF(Bookings!$A$6:$A$105,B56)&lt;&gt;1,"Unknown/duplicate booking",IF(OR(NOT(ISNUMBER(C56)),NOT(ISNUMBER(E56))),"Check date/amount",IF(OR(D56="Rental",D56="Deposit"),"OK","Check type")))))</x:f>
      </x:c>
    </x:row>
    <x:row r="57" ht="23" customHeight="1">
      <x:c r="A57" s="8"/>
      <x:c r="B57" s="8"/>
      <x:c r="C57" s="12"/>
      <x:c r="D57" s="8"/>
      <x:c r="E57" s="11"/>
      <x:c r="F57" s="8"/>
      <x:c r="G57" s="1" t="str">
        <x:f>IF(A57="",IF(COUNTA(B57:F57)&gt;0,"Missing payment ID",""),IF(COUNTIF($A$6:$A$205,A57)&lt;&gt;1,"Duplicate payment ID",IF(COUNTIF(Bookings!$A$6:$A$105,B57)&lt;&gt;1,"Unknown/duplicate booking",IF(OR(NOT(ISNUMBER(C57)),NOT(ISNUMBER(E57))),"Check date/amount",IF(OR(D57="Rental",D57="Deposit"),"OK","Check type")))))</x:f>
      </x:c>
    </x:row>
    <x:row r="58" ht="23" customHeight="1">
      <x:c r="A58" s="8"/>
      <x:c r="B58" s="8"/>
      <x:c r="C58" s="12"/>
      <x:c r="D58" s="8"/>
      <x:c r="E58" s="11"/>
      <x:c r="F58" s="8"/>
      <x:c r="G58" s="1" t="str">
        <x:f>IF(A58="",IF(COUNTA(B58:F58)&gt;0,"Missing payment ID",""),IF(COUNTIF($A$6:$A$205,A58)&lt;&gt;1,"Duplicate payment ID",IF(COUNTIF(Bookings!$A$6:$A$105,B58)&lt;&gt;1,"Unknown/duplicate booking",IF(OR(NOT(ISNUMBER(C58)),NOT(ISNUMBER(E58))),"Check date/amount",IF(OR(D58="Rental",D58="Deposit"),"OK","Check type")))))</x:f>
      </x:c>
    </x:row>
    <x:row r="59" ht="23" customHeight="1">
      <x:c r="A59" s="8"/>
      <x:c r="B59" s="8"/>
      <x:c r="C59" s="12"/>
      <x:c r="D59" s="8"/>
      <x:c r="E59" s="11"/>
      <x:c r="F59" s="8"/>
      <x:c r="G59" s="1" t="str">
        <x:f>IF(A59="",IF(COUNTA(B59:F59)&gt;0,"Missing payment ID",""),IF(COUNTIF($A$6:$A$205,A59)&lt;&gt;1,"Duplicate payment ID",IF(COUNTIF(Bookings!$A$6:$A$105,B59)&lt;&gt;1,"Unknown/duplicate booking",IF(OR(NOT(ISNUMBER(C59)),NOT(ISNUMBER(E59))),"Check date/amount",IF(OR(D59="Rental",D59="Deposit"),"OK","Check type")))))</x:f>
      </x:c>
    </x:row>
    <x:row r="60" ht="23" customHeight="1">
      <x:c r="A60" s="8"/>
      <x:c r="B60" s="8"/>
      <x:c r="C60" s="12"/>
      <x:c r="D60" s="8"/>
      <x:c r="E60" s="11"/>
      <x:c r="F60" s="8"/>
      <x:c r="G60" s="1" t="str">
        <x:f>IF(A60="",IF(COUNTA(B60:F60)&gt;0,"Missing payment ID",""),IF(COUNTIF($A$6:$A$205,A60)&lt;&gt;1,"Duplicate payment ID",IF(COUNTIF(Bookings!$A$6:$A$105,B60)&lt;&gt;1,"Unknown/duplicate booking",IF(OR(NOT(ISNUMBER(C60)),NOT(ISNUMBER(E60))),"Check date/amount",IF(OR(D60="Rental",D60="Deposit"),"OK","Check type")))))</x:f>
      </x:c>
    </x:row>
    <x:row r="61" ht="23" customHeight="1">
      <x:c r="A61" s="8"/>
      <x:c r="B61" s="8"/>
      <x:c r="C61" s="12"/>
      <x:c r="D61" s="8"/>
      <x:c r="E61" s="11"/>
      <x:c r="F61" s="8"/>
      <x:c r="G61" s="1" t="str">
        <x:f>IF(A61="",IF(COUNTA(B61:F61)&gt;0,"Missing payment ID",""),IF(COUNTIF($A$6:$A$205,A61)&lt;&gt;1,"Duplicate payment ID",IF(COUNTIF(Bookings!$A$6:$A$105,B61)&lt;&gt;1,"Unknown/duplicate booking",IF(OR(NOT(ISNUMBER(C61)),NOT(ISNUMBER(E61))),"Check date/amount",IF(OR(D61="Rental",D61="Deposit"),"OK","Check type")))))</x:f>
      </x:c>
    </x:row>
    <x:row r="62" ht="23" customHeight="1">
      <x:c r="A62" s="8"/>
      <x:c r="B62" s="8"/>
      <x:c r="C62" s="12"/>
      <x:c r="D62" s="8"/>
      <x:c r="E62" s="11"/>
      <x:c r="F62" s="8"/>
      <x:c r="G62" s="1" t="str">
        <x:f>IF(A62="",IF(COUNTA(B62:F62)&gt;0,"Missing payment ID",""),IF(COUNTIF($A$6:$A$205,A62)&lt;&gt;1,"Duplicate payment ID",IF(COUNTIF(Bookings!$A$6:$A$105,B62)&lt;&gt;1,"Unknown/duplicate booking",IF(OR(NOT(ISNUMBER(C62)),NOT(ISNUMBER(E62))),"Check date/amount",IF(OR(D62="Rental",D62="Deposit"),"OK","Check type")))))</x:f>
      </x:c>
    </x:row>
    <x:row r="63" ht="23" customHeight="1">
      <x:c r="A63" s="8"/>
      <x:c r="B63" s="8"/>
      <x:c r="C63" s="12"/>
      <x:c r="D63" s="8"/>
      <x:c r="E63" s="11"/>
      <x:c r="F63" s="8"/>
      <x:c r="G63" s="1" t="str">
        <x:f>IF(A63="",IF(COUNTA(B63:F63)&gt;0,"Missing payment ID",""),IF(COUNTIF($A$6:$A$205,A63)&lt;&gt;1,"Duplicate payment ID",IF(COUNTIF(Bookings!$A$6:$A$105,B63)&lt;&gt;1,"Unknown/duplicate booking",IF(OR(NOT(ISNUMBER(C63)),NOT(ISNUMBER(E63))),"Check date/amount",IF(OR(D63="Rental",D63="Deposit"),"OK","Check type")))))</x:f>
      </x:c>
    </x:row>
    <x:row r="64" ht="23" customHeight="1">
      <x:c r="A64" s="8"/>
      <x:c r="B64" s="8"/>
      <x:c r="C64" s="12"/>
      <x:c r="D64" s="8"/>
      <x:c r="E64" s="11"/>
      <x:c r="F64" s="8"/>
      <x:c r="G64" s="1" t="str">
        <x:f>IF(A64="",IF(COUNTA(B64:F64)&gt;0,"Missing payment ID",""),IF(COUNTIF($A$6:$A$205,A64)&lt;&gt;1,"Duplicate payment ID",IF(COUNTIF(Bookings!$A$6:$A$105,B64)&lt;&gt;1,"Unknown/duplicate booking",IF(OR(NOT(ISNUMBER(C64)),NOT(ISNUMBER(E64))),"Check date/amount",IF(OR(D64="Rental",D64="Deposit"),"OK","Check type")))))</x:f>
      </x:c>
    </x:row>
    <x:row r="65" ht="23" customHeight="1">
      <x:c r="A65" s="8"/>
      <x:c r="B65" s="8"/>
      <x:c r="C65" s="12"/>
      <x:c r="D65" s="8"/>
      <x:c r="E65" s="11"/>
      <x:c r="F65" s="8"/>
      <x:c r="G65" s="1" t="str">
        <x:f>IF(A65="",IF(COUNTA(B65:F65)&gt;0,"Missing payment ID",""),IF(COUNTIF($A$6:$A$205,A65)&lt;&gt;1,"Duplicate payment ID",IF(COUNTIF(Bookings!$A$6:$A$105,B65)&lt;&gt;1,"Unknown/duplicate booking",IF(OR(NOT(ISNUMBER(C65)),NOT(ISNUMBER(E65))),"Check date/amount",IF(OR(D65="Rental",D65="Deposit"),"OK","Check type")))))</x:f>
      </x:c>
    </x:row>
    <x:row r="66" ht="23" customHeight="1">
      <x:c r="A66" s="8"/>
      <x:c r="B66" s="8"/>
      <x:c r="C66" s="12"/>
      <x:c r="D66" s="8"/>
      <x:c r="E66" s="11"/>
      <x:c r="F66" s="8"/>
      <x:c r="G66" s="1" t="str">
        <x:f>IF(A66="",IF(COUNTA(B66:F66)&gt;0,"Missing payment ID",""),IF(COUNTIF($A$6:$A$205,A66)&lt;&gt;1,"Duplicate payment ID",IF(COUNTIF(Bookings!$A$6:$A$105,B66)&lt;&gt;1,"Unknown/duplicate booking",IF(OR(NOT(ISNUMBER(C66)),NOT(ISNUMBER(E66))),"Check date/amount",IF(OR(D66="Rental",D66="Deposit"),"OK","Check type")))))</x:f>
      </x:c>
    </x:row>
    <x:row r="67" ht="23" customHeight="1">
      <x:c r="A67" s="8"/>
      <x:c r="B67" s="8"/>
      <x:c r="C67" s="12"/>
      <x:c r="D67" s="8"/>
      <x:c r="E67" s="11"/>
      <x:c r="F67" s="8"/>
      <x:c r="G67" s="1" t="str">
        <x:f>IF(A67="",IF(COUNTA(B67:F67)&gt;0,"Missing payment ID",""),IF(COUNTIF($A$6:$A$205,A67)&lt;&gt;1,"Duplicate payment ID",IF(COUNTIF(Bookings!$A$6:$A$105,B67)&lt;&gt;1,"Unknown/duplicate booking",IF(OR(NOT(ISNUMBER(C67)),NOT(ISNUMBER(E67))),"Check date/amount",IF(OR(D67="Rental",D67="Deposit"),"OK","Check type")))))</x:f>
      </x:c>
    </x:row>
    <x:row r="68" ht="23" customHeight="1">
      <x:c r="A68" s="8"/>
      <x:c r="B68" s="8"/>
      <x:c r="C68" s="12"/>
      <x:c r="D68" s="8"/>
      <x:c r="E68" s="11"/>
      <x:c r="F68" s="8"/>
      <x:c r="G68" s="1" t="str">
        <x:f>IF(A68="",IF(COUNTA(B68:F68)&gt;0,"Missing payment ID",""),IF(COUNTIF($A$6:$A$205,A68)&lt;&gt;1,"Duplicate payment ID",IF(COUNTIF(Bookings!$A$6:$A$105,B68)&lt;&gt;1,"Unknown/duplicate booking",IF(OR(NOT(ISNUMBER(C68)),NOT(ISNUMBER(E68))),"Check date/amount",IF(OR(D68="Rental",D68="Deposit"),"OK","Check type")))))</x:f>
      </x:c>
    </x:row>
    <x:row r="69" ht="23" customHeight="1">
      <x:c r="A69" s="8"/>
      <x:c r="B69" s="8"/>
      <x:c r="C69" s="12"/>
      <x:c r="D69" s="8"/>
      <x:c r="E69" s="11"/>
      <x:c r="F69" s="8"/>
      <x:c r="G69" s="1" t="str">
        <x:f>IF(A69="",IF(COUNTA(B69:F69)&gt;0,"Missing payment ID",""),IF(COUNTIF($A$6:$A$205,A69)&lt;&gt;1,"Duplicate payment ID",IF(COUNTIF(Bookings!$A$6:$A$105,B69)&lt;&gt;1,"Unknown/duplicate booking",IF(OR(NOT(ISNUMBER(C69)),NOT(ISNUMBER(E69))),"Check date/amount",IF(OR(D69="Rental",D69="Deposit"),"OK","Check type")))))</x:f>
      </x:c>
    </x:row>
    <x:row r="70" ht="23" customHeight="1">
      <x:c r="A70" s="8"/>
      <x:c r="B70" s="8"/>
      <x:c r="C70" s="12"/>
      <x:c r="D70" s="8"/>
      <x:c r="E70" s="11"/>
      <x:c r="F70" s="8"/>
      <x:c r="G70" s="1" t="str">
        <x:f>IF(A70="",IF(COUNTA(B70:F70)&gt;0,"Missing payment ID",""),IF(COUNTIF($A$6:$A$205,A70)&lt;&gt;1,"Duplicate payment ID",IF(COUNTIF(Bookings!$A$6:$A$105,B70)&lt;&gt;1,"Unknown/duplicate booking",IF(OR(NOT(ISNUMBER(C70)),NOT(ISNUMBER(E70))),"Check date/amount",IF(OR(D70="Rental",D70="Deposit"),"OK","Check type")))))</x:f>
      </x:c>
    </x:row>
    <x:row r="71" ht="23" customHeight="1">
      <x:c r="A71" s="8"/>
      <x:c r="B71" s="8"/>
      <x:c r="C71" s="12"/>
      <x:c r="D71" s="8"/>
      <x:c r="E71" s="11"/>
      <x:c r="F71" s="8"/>
      <x:c r="G71" s="1" t="str">
        <x:f>IF(A71="",IF(COUNTA(B71:F71)&gt;0,"Missing payment ID",""),IF(COUNTIF($A$6:$A$205,A71)&lt;&gt;1,"Duplicate payment ID",IF(COUNTIF(Bookings!$A$6:$A$105,B71)&lt;&gt;1,"Unknown/duplicate booking",IF(OR(NOT(ISNUMBER(C71)),NOT(ISNUMBER(E71))),"Check date/amount",IF(OR(D71="Rental",D71="Deposit"),"OK","Check type")))))</x:f>
      </x:c>
    </x:row>
    <x:row r="72" ht="23" customHeight="1">
      <x:c r="A72" s="8"/>
      <x:c r="B72" s="8"/>
      <x:c r="C72" s="12"/>
      <x:c r="D72" s="8"/>
      <x:c r="E72" s="11"/>
      <x:c r="F72" s="8"/>
      <x:c r="G72" s="1" t="str">
        <x:f>IF(A72="",IF(COUNTA(B72:F72)&gt;0,"Missing payment ID",""),IF(COUNTIF($A$6:$A$205,A72)&lt;&gt;1,"Duplicate payment ID",IF(COUNTIF(Bookings!$A$6:$A$105,B72)&lt;&gt;1,"Unknown/duplicate booking",IF(OR(NOT(ISNUMBER(C72)),NOT(ISNUMBER(E72))),"Check date/amount",IF(OR(D72="Rental",D72="Deposit"),"OK","Check type")))))</x:f>
      </x:c>
    </x:row>
    <x:row r="73" ht="23" customHeight="1">
      <x:c r="A73" s="8"/>
      <x:c r="B73" s="8"/>
      <x:c r="C73" s="12"/>
      <x:c r="D73" s="8"/>
      <x:c r="E73" s="11"/>
      <x:c r="F73" s="8"/>
      <x:c r="G73" s="1" t="str">
        <x:f>IF(A73="",IF(COUNTA(B73:F73)&gt;0,"Missing payment ID",""),IF(COUNTIF($A$6:$A$205,A73)&lt;&gt;1,"Duplicate payment ID",IF(COUNTIF(Bookings!$A$6:$A$105,B73)&lt;&gt;1,"Unknown/duplicate booking",IF(OR(NOT(ISNUMBER(C73)),NOT(ISNUMBER(E73))),"Check date/amount",IF(OR(D73="Rental",D73="Deposit"),"OK","Check type")))))</x:f>
      </x:c>
    </x:row>
    <x:row r="74" ht="23" customHeight="1">
      <x:c r="A74" s="8"/>
      <x:c r="B74" s="8"/>
      <x:c r="C74" s="12"/>
      <x:c r="D74" s="8"/>
      <x:c r="E74" s="11"/>
      <x:c r="F74" s="8"/>
      <x:c r="G74" s="1" t="str">
        <x:f>IF(A74="",IF(COUNTA(B74:F74)&gt;0,"Missing payment ID",""),IF(COUNTIF($A$6:$A$205,A74)&lt;&gt;1,"Duplicate payment ID",IF(COUNTIF(Bookings!$A$6:$A$105,B74)&lt;&gt;1,"Unknown/duplicate booking",IF(OR(NOT(ISNUMBER(C74)),NOT(ISNUMBER(E74))),"Check date/amount",IF(OR(D74="Rental",D74="Deposit"),"OK","Check type")))))</x:f>
      </x:c>
    </x:row>
    <x:row r="75" ht="23" customHeight="1">
      <x:c r="A75" s="8"/>
      <x:c r="B75" s="8"/>
      <x:c r="C75" s="12"/>
      <x:c r="D75" s="8"/>
      <x:c r="E75" s="11"/>
      <x:c r="F75" s="8"/>
      <x:c r="G75" s="1" t="str">
        <x:f>IF(A75="",IF(COUNTA(B75:F75)&gt;0,"Missing payment ID",""),IF(COUNTIF($A$6:$A$205,A75)&lt;&gt;1,"Duplicate payment ID",IF(COUNTIF(Bookings!$A$6:$A$105,B75)&lt;&gt;1,"Unknown/duplicate booking",IF(OR(NOT(ISNUMBER(C75)),NOT(ISNUMBER(E75))),"Check date/amount",IF(OR(D75="Rental",D75="Deposit"),"OK","Check type")))))</x:f>
      </x:c>
    </x:row>
    <x:row r="76" ht="23" customHeight="1">
      <x:c r="A76" s="8"/>
      <x:c r="B76" s="8"/>
      <x:c r="C76" s="12"/>
      <x:c r="D76" s="8"/>
      <x:c r="E76" s="11"/>
      <x:c r="F76" s="8"/>
      <x:c r="G76" s="1" t="str">
        <x:f>IF(A76="",IF(COUNTA(B76:F76)&gt;0,"Missing payment ID",""),IF(COUNTIF($A$6:$A$205,A76)&lt;&gt;1,"Duplicate payment ID",IF(COUNTIF(Bookings!$A$6:$A$105,B76)&lt;&gt;1,"Unknown/duplicate booking",IF(OR(NOT(ISNUMBER(C76)),NOT(ISNUMBER(E76))),"Check date/amount",IF(OR(D76="Rental",D76="Deposit"),"OK","Check type")))))</x:f>
      </x:c>
    </x:row>
    <x:row r="77" ht="23" customHeight="1">
      <x:c r="A77" s="8"/>
      <x:c r="B77" s="8"/>
      <x:c r="C77" s="12"/>
      <x:c r="D77" s="8"/>
      <x:c r="E77" s="11"/>
      <x:c r="F77" s="8"/>
      <x:c r="G77" s="1" t="str">
        <x:f>IF(A77="",IF(COUNTA(B77:F77)&gt;0,"Missing payment ID",""),IF(COUNTIF($A$6:$A$205,A77)&lt;&gt;1,"Duplicate payment ID",IF(COUNTIF(Bookings!$A$6:$A$105,B77)&lt;&gt;1,"Unknown/duplicate booking",IF(OR(NOT(ISNUMBER(C77)),NOT(ISNUMBER(E77))),"Check date/amount",IF(OR(D77="Rental",D77="Deposit"),"OK","Check type")))))</x:f>
      </x:c>
    </x:row>
    <x:row r="78" ht="23" customHeight="1">
      <x:c r="A78" s="8"/>
      <x:c r="B78" s="8"/>
      <x:c r="C78" s="12"/>
      <x:c r="D78" s="8"/>
      <x:c r="E78" s="11"/>
      <x:c r="F78" s="8"/>
      <x:c r="G78" s="1" t="str">
        <x:f>IF(A78="",IF(COUNTA(B78:F78)&gt;0,"Missing payment ID",""),IF(COUNTIF($A$6:$A$205,A78)&lt;&gt;1,"Duplicate payment ID",IF(COUNTIF(Bookings!$A$6:$A$105,B78)&lt;&gt;1,"Unknown/duplicate booking",IF(OR(NOT(ISNUMBER(C78)),NOT(ISNUMBER(E78))),"Check date/amount",IF(OR(D78="Rental",D78="Deposit"),"OK","Check type")))))</x:f>
      </x:c>
    </x:row>
    <x:row r="79" ht="23" customHeight="1">
      <x:c r="A79" s="8"/>
      <x:c r="B79" s="8"/>
      <x:c r="C79" s="12"/>
      <x:c r="D79" s="8"/>
      <x:c r="E79" s="11"/>
      <x:c r="F79" s="8"/>
      <x:c r="G79" s="1" t="str">
        <x:f>IF(A79="",IF(COUNTA(B79:F79)&gt;0,"Missing payment ID",""),IF(COUNTIF($A$6:$A$205,A79)&lt;&gt;1,"Duplicate payment ID",IF(COUNTIF(Bookings!$A$6:$A$105,B79)&lt;&gt;1,"Unknown/duplicate booking",IF(OR(NOT(ISNUMBER(C79)),NOT(ISNUMBER(E79))),"Check date/amount",IF(OR(D79="Rental",D79="Deposit"),"OK","Check type")))))</x:f>
      </x:c>
    </x:row>
    <x:row r="80" ht="23" customHeight="1">
      <x:c r="A80" s="8"/>
      <x:c r="B80" s="8"/>
      <x:c r="C80" s="12"/>
      <x:c r="D80" s="8"/>
      <x:c r="E80" s="11"/>
      <x:c r="F80" s="8"/>
      <x:c r="G80" s="1" t="str">
        <x:f>IF(A80="",IF(COUNTA(B80:F80)&gt;0,"Missing payment ID",""),IF(COUNTIF($A$6:$A$205,A80)&lt;&gt;1,"Duplicate payment ID",IF(COUNTIF(Bookings!$A$6:$A$105,B80)&lt;&gt;1,"Unknown/duplicate booking",IF(OR(NOT(ISNUMBER(C80)),NOT(ISNUMBER(E80))),"Check date/amount",IF(OR(D80="Rental",D80="Deposit"),"OK","Check type")))))</x:f>
      </x:c>
    </x:row>
    <x:row r="81" ht="23" customHeight="1">
      <x:c r="A81" s="8"/>
      <x:c r="B81" s="8"/>
      <x:c r="C81" s="12"/>
      <x:c r="D81" s="8"/>
      <x:c r="E81" s="11"/>
      <x:c r="F81" s="8"/>
      <x:c r="G81" s="1" t="str">
        <x:f>IF(A81="",IF(COUNTA(B81:F81)&gt;0,"Missing payment ID",""),IF(COUNTIF($A$6:$A$205,A81)&lt;&gt;1,"Duplicate payment ID",IF(COUNTIF(Bookings!$A$6:$A$105,B81)&lt;&gt;1,"Unknown/duplicate booking",IF(OR(NOT(ISNUMBER(C81)),NOT(ISNUMBER(E81))),"Check date/amount",IF(OR(D81="Rental",D81="Deposit"),"OK","Check type")))))</x:f>
      </x:c>
    </x:row>
    <x:row r="82" ht="23" customHeight="1">
      <x:c r="A82" s="8"/>
      <x:c r="B82" s="8"/>
      <x:c r="C82" s="12"/>
      <x:c r="D82" s="8"/>
      <x:c r="E82" s="11"/>
      <x:c r="F82" s="8"/>
      <x:c r="G82" s="1" t="str">
        <x:f>IF(A82="",IF(COUNTA(B82:F82)&gt;0,"Missing payment ID",""),IF(COUNTIF($A$6:$A$205,A82)&lt;&gt;1,"Duplicate payment ID",IF(COUNTIF(Bookings!$A$6:$A$105,B82)&lt;&gt;1,"Unknown/duplicate booking",IF(OR(NOT(ISNUMBER(C82)),NOT(ISNUMBER(E82))),"Check date/amount",IF(OR(D82="Rental",D82="Deposit"),"OK","Check type")))))</x:f>
      </x:c>
    </x:row>
    <x:row r="83" ht="23" customHeight="1">
      <x:c r="A83" s="8"/>
      <x:c r="B83" s="8"/>
      <x:c r="C83" s="12"/>
      <x:c r="D83" s="8"/>
      <x:c r="E83" s="11"/>
      <x:c r="F83" s="8"/>
      <x:c r="G83" s="1" t="str">
        <x:f>IF(A83="",IF(COUNTA(B83:F83)&gt;0,"Missing payment ID",""),IF(COUNTIF($A$6:$A$205,A83)&lt;&gt;1,"Duplicate payment ID",IF(COUNTIF(Bookings!$A$6:$A$105,B83)&lt;&gt;1,"Unknown/duplicate booking",IF(OR(NOT(ISNUMBER(C83)),NOT(ISNUMBER(E83))),"Check date/amount",IF(OR(D83="Rental",D83="Deposit"),"OK","Check type")))))</x:f>
      </x:c>
    </x:row>
    <x:row r="84" ht="23" customHeight="1">
      <x:c r="A84" s="8"/>
      <x:c r="B84" s="8"/>
      <x:c r="C84" s="12"/>
      <x:c r="D84" s="8"/>
      <x:c r="E84" s="11"/>
      <x:c r="F84" s="8"/>
      <x:c r="G84" s="1" t="str">
        <x:f>IF(A84="",IF(COUNTA(B84:F84)&gt;0,"Missing payment ID",""),IF(COUNTIF($A$6:$A$205,A84)&lt;&gt;1,"Duplicate payment ID",IF(COUNTIF(Bookings!$A$6:$A$105,B84)&lt;&gt;1,"Unknown/duplicate booking",IF(OR(NOT(ISNUMBER(C84)),NOT(ISNUMBER(E84))),"Check date/amount",IF(OR(D84="Rental",D84="Deposit"),"OK","Check type")))))</x:f>
      </x:c>
    </x:row>
    <x:row r="85" ht="23" customHeight="1">
      <x:c r="A85" s="8"/>
      <x:c r="B85" s="8"/>
      <x:c r="C85" s="12"/>
      <x:c r="D85" s="8"/>
      <x:c r="E85" s="11"/>
      <x:c r="F85" s="8"/>
      <x:c r="G85" s="1" t="str">
        <x:f>IF(A85="",IF(COUNTA(B85:F85)&gt;0,"Missing payment ID",""),IF(COUNTIF($A$6:$A$205,A85)&lt;&gt;1,"Duplicate payment ID",IF(COUNTIF(Bookings!$A$6:$A$105,B85)&lt;&gt;1,"Unknown/duplicate booking",IF(OR(NOT(ISNUMBER(C85)),NOT(ISNUMBER(E85))),"Check date/amount",IF(OR(D85="Rental",D85="Deposit"),"OK","Check type")))))</x:f>
      </x:c>
    </x:row>
    <x:row r="86" ht="23" customHeight="1">
      <x:c r="A86" s="8"/>
      <x:c r="B86" s="8"/>
      <x:c r="C86" s="12"/>
      <x:c r="D86" s="8"/>
      <x:c r="E86" s="11"/>
      <x:c r="F86" s="8"/>
      <x:c r="G86" s="1" t="str">
        <x:f>IF(A86="",IF(COUNTA(B86:F86)&gt;0,"Missing payment ID",""),IF(COUNTIF($A$6:$A$205,A86)&lt;&gt;1,"Duplicate payment ID",IF(COUNTIF(Bookings!$A$6:$A$105,B86)&lt;&gt;1,"Unknown/duplicate booking",IF(OR(NOT(ISNUMBER(C86)),NOT(ISNUMBER(E86))),"Check date/amount",IF(OR(D86="Rental",D86="Deposit"),"OK","Check type")))))</x:f>
      </x:c>
    </x:row>
    <x:row r="87" ht="23" customHeight="1">
      <x:c r="A87" s="8"/>
      <x:c r="B87" s="8"/>
      <x:c r="C87" s="12"/>
      <x:c r="D87" s="8"/>
      <x:c r="E87" s="11"/>
      <x:c r="F87" s="8"/>
      <x:c r="G87" s="1" t="str">
        <x:f>IF(A87="",IF(COUNTA(B87:F87)&gt;0,"Missing payment ID",""),IF(COUNTIF($A$6:$A$205,A87)&lt;&gt;1,"Duplicate payment ID",IF(COUNTIF(Bookings!$A$6:$A$105,B87)&lt;&gt;1,"Unknown/duplicate booking",IF(OR(NOT(ISNUMBER(C87)),NOT(ISNUMBER(E87))),"Check date/amount",IF(OR(D87="Rental",D87="Deposit"),"OK","Check type")))))</x:f>
      </x:c>
    </x:row>
    <x:row r="88" ht="23" customHeight="1">
      <x:c r="A88" s="8"/>
      <x:c r="B88" s="8"/>
      <x:c r="C88" s="12"/>
      <x:c r="D88" s="8"/>
      <x:c r="E88" s="11"/>
      <x:c r="F88" s="8"/>
      <x:c r="G88" s="1" t="str">
        <x:f>IF(A88="",IF(COUNTA(B88:F88)&gt;0,"Missing payment ID",""),IF(COUNTIF($A$6:$A$205,A88)&lt;&gt;1,"Duplicate payment ID",IF(COUNTIF(Bookings!$A$6:$A$105,B88)&lt;&gt;1,"Unknown/duplicate booking",IF(OR(NOT(ISNUMBER(C88)),NOT(ISNUMBER(E88))),"Check date/amount",IF(OR(D88="Rental",D88="Deposit"),"OK","Check type")))))</x:f>
      </x:c>
    </x:row>
    <x:row r="89" ht="23" customHeight="1">
      <x:c r="A89" s="8"/>
      <x:c r="B89" s="8"/>
      <x:c r="C89" s="12"/>
      <x:c r="D89" s="8"/>
      <x:c r="E89" s="11"/>
      <x:c r="F89" s="8"/>
      <x:c r="G89" s="1" t="str">
        <x:f>IF(A89="",IF(COUNTA(B89:F89)&gt;0,"Missing payment ID",""),IF(COUNTIF($A$6:$A$205,A89)&lt;&gt;1,"Duplicate payment ID",IF(COUNTIF(Bookings!$A$6:$A$105,B89)&lt;&gt;1,"Unknown/duplicate booking",IF(OR(NOT(ISNUMBER(C89)),NOT(ISNUMBER(E89))),"Check date/amount",IF(OR(D89="Rental",D89="Deposit"),"OK","Check type")))))</x:f>
      </x:c>
    </x:row>
    <x:row r="90" ht="23" customHeight="1">
      <x:c r="A90" s="8"/>
      <x:c r="B90" s="8"/>
      <x:c r="C90" s="12"/>
      <x:c r="D90" s="8"/>
      <x:c r="E90" s="11"/>
      <x:c r="F90" s="8"/>
      <x:c r="G90" s="1" t="str">
        <x:f>IF(A90="",IF(COUNTA(B90:F90)&gt;0,"Missing payment ID",""),IF(COUNTIF($A$6:$A$205,A90)&lt;&gt;1,"Duplicate payment ID",IF(COUNTIF(Bookings!$A$6:$A$105,B90)&lt;&gt;1,"Unknown/duplicate booking",IF(OR(NOT(ISNUMBER(C90)),NOT(ISNUMBER(E90))),"Check date/amount",IF(OR(D90="Rental",D90="Deposit"),"OK","Check type")))))</x:f>
      </x:c>
    </x:row>
    <x:row r="91" ht="23" customHeight="1">
      <x:c r="A91" s="8"/>
      <x:c r="B91" s="8"/>
      <x:c r="C91" s="12"/>
      <x:c r="D91" s="8"/>
      <x:c r="E91" s="11"/>
      <x:c r="F91" s="8"/>
      <x:c r="G91" s="1" t="str">
        <x:f>IF(A91="",IF(COUNTA(B91:F91)&gt;0,"Missing payment ID",""),IF(COUNTIF($A$6:$A$205,A91)&lt;&gt;1,"Duplicate payment ID",IF(COUNTIF(Bookings!$A$6:$A$105,B91)&lt;&gt;1,"Unknown/duplicate booking",IF(OR(NOT(ISNUMBER(C91)),NOT(ISNUMBER(E91))),"Check date/amount",IF(OR(D91="Rental",D91="Deposit"),"OK","Check type")))))</x:f>
      </x:c>
    </x:row>
    <x:row r="92" ht="23" customHeight="1">
      <x:c r="A92" s="8"/>
      <x:c r="B92" s="8"/>
      <x:c r="C92" s="12"/>
      <x:c r="D92" s="8"/>
      <x:c r="E92" s="11"/>
      <x:c r="F92" s="8"/>
      <x:c r="G92" s="1" t="str">
        <x:f>IF(A92="",IF(COUNTA(B92:F92)&gt;0,"Missing payment ID",""),IF(COUNTIF($A$6:$A$205,A92)&lt;&gt;1,"Duplicate payment ID",IF(COUNTIF(Bookings!$A$6:$A$105,B92)&lt;&gt;1,"Unknown/duplicate booking",IF(OR(NOT(ISNUMBER(C92)),NOT(ISNUMBER(E92))),"Check date/amount",IF(OR(D92="Rental",D92="Deposit"),"OK","Check type")))))</x:f>
      </x:c>
    </x:row>
    <x:row r="93" ht="23" customHeight="1">
      <x:c r="A93" s="8"/>
      <x:c r="B93" s="8"/>
      <x:c r="C93" s="12"/>
      <x:c r="D93" s="8"/>
      <x:c r="E93" s="11"/>
      <x:c r="F93" s="8"/>
      <x:c r="G93" s="1" t="str">
        <x:f>IF(A93="",IF(COUNTA(B93:F93)&gt;0,"Missing payment ID",""),IF(COUNTIF($A$6:$A$205,A93)&lt;&gt;1,"Duplicate payment ID",IF(COUNTIF(Bookings!$A$6:$A$105,B93)&lt;&gt;1,"Unknown/duplicate booking",IF(OR(NOT(ISNUMBER(C93)),NOT(ISNUMBER(E93))),"Check date/amount",IF(OR(D93="Rental",D93="Deposit"),"OK","Check type")))))</x:f>
      </x:c>
    </x:row>
    <x:row r="94" ht="23" customHeight="1">
      <x:c r="A94" s="8"/>
      <x:c r="B94" s="8"/>
      <x:c r="C94" s="12"/>
      <x:c r="D94" s="8"/>
      <x:c r="E94" s="11"/>
      <x:c r="F94" s="8"/>
      <x:c r="G94" s="1" t="str">
        <x:f>IF(A94="",IF(COUNTA(B94:F94)&gt;0,"Missing payment ID",""),IF(COUNTIF($A$6:$A$205,A94)&lt;&gt;1,"Duplicate payment ID",IF(COUNTIF(Bookings!$A$6:$A$105,B94)&lt;&gt;1,"Unknown/duplicate booking",IF(OR(NOT(ISNUMBER(C94)),NOT(ISNUMBER(E94))),"Check date/amount",IF(OR(D94="Rental",D94="Deposit"),"OK","Check type")))))</x:f>
      </x:c>
    </x:row>
    <x:row r="95" ht="23" customHeight="1">
      <x:c r="A95" s="8"/>
      <x:c r="B95" s="8"/>
      <x:c r="C95" s="12"/>
      <x:c r="D95" s="8"/>
      <x:c r="E95" s="11"/>
      <x:c r="F95" s="8"/>
      <x:c r="G95" s="1" t="str">
        <x:f>IF(A95="",IF(COUNTA(B95:F95)&gt;0,"Missing payment ID",""),IF(COUNTIF($A$6:$A$205,A95)&lt;&gt;1,"Duplicate payment ID",IF(COUNTIF(Bookings!$A$6:$A$105,B95)&lt;&gt;1,"Unknown/duplicate booking",IF(OR(NOT(ISNUMBER(C95)),NOT(ISNUMBER(E95))),"Check date/amount",IF(OR(D95="Rental",D95="Deposit"),"OK","Check type")))))</x:f>
      </x:c>
    </x:row>
    <x:row r="96" ht="23" customHeight="1">
      <x:c r="A96" s="8"/>
      <x:c r="B96" s="8"/>
      <x:c r="C96" s="12"/>
      <x:c r="D96" s="8"/>
      <x:c r="E96" s="11"/>
      <x:c r="F96" s="8"/>
      <x:c r="G96" s="1" t="str">
        <x:f>IF(A96="",IF(COUNTA(B96:F96)&gt;0,"Missing payment ID",""),IF(COUNTIF($A$6:$A$205,A96)&lt;&gt;1,"Duplicate payment ID",IF(COUNTIF(Bookings!$A$6:$A$105,B96)&lt;&gt;1,"Unknown/duplicate booking",IF(OR(NOT(ISNUMBER(C96)),NOT(ISNUMBER(E96))),"Check date/amount",IF(OR(D96="Rental",D96="Deposit"),"OK","Check type")))))</x:f>
      </x:c>
    </x:row>
    <x:row r="97" ht="23" customHeight="1">
      <x:c r="A97" s="8"/>
      <x:c r="B97" s="8"/>
      <x:c r="C97" s="12"/>
      <x:c r="D97" s="8"/>
      <x:c r="E97" s="11"/>
      <x:c r="F97" s="8"/>
      <x:c r="G97" s="1" t="str">
        <x:f>IF(A97="",IF(COUNTA(B97:F97)&gt;0,"Missing payment ID",""),IF(COUNTIF($A$6:$A$205,A97)&lt;&gt;1,"Duplicate payment ID",IF(COUNTIF(Bookings!$A$6:$A$105,B97)&lt;&gt;1,"Unknown/duplicate booking",IF(OR(NOT(ISNUMBER(C97)),NOT(ISNUMBER(E97))),"Check date/amount",IF(OR(D97="Rental",D97="Deposit"),"OK","Check type")))))</x:f>
      </x:c>
    </x:row>
    <x:row r="98" ht="23" customHeight="1">
      <x:c r="A98" s="8"/>
      <x:c r="B98" s="8"/>
      <x:c r="C98" s="12"/>
      <x:c r="D98" s="8"/>
      <x:c r="E98" s="11"/>
      <x:c r="F98" s="8"/>
      <x:c r="G98" s="1" t="str">
        <x:f>IF(A98="",IF(COUNTA(B98:F98)&gt;0,"Missing payment ID",""),IF(COUNTIF($A$6:$A$205,A98)&lt;&gt;1,"Duplicate payment ID",IF(COUNTIF(Bookings!$A$6:$A$105,B98)&lt;&gt;1,"Unknown/duplicate booking",IF(OR(NOT(ISNUMBER(C98)),NOT(ISNUMBER(E98))),"Check date/amount",IF(OR(D98="Rental",D98="Deposit"),"OK","Check type")))))</x:f>
      </x:c>
    </x:row>
    <x:row r="99" ht="23" customHeight="1">
      <x:c r="A99" s="8"/>
      <x:c r="B99" s="8"/>
      <x:c r="C99" s="12"/>
      <x:c r="D99" s="8"/>
      <x:c r="E99" s="11"/>
      <x:c r="F99" s="8"/>
      <x:c r="G99" s="1" t="str">
        <x:f>IF(A99="",IF(COUNTA(B99:F99)&gt;0,"Missing payment ID",""),IF(COUNTIF($A$6:$A$205,A99)&lt;&gt;1,"Duplicate payment ID",IF(COUNTIF(Bookings!$A$6:$A$105,B99)&lt;&gt;1,"Unknown/duplicate booking",IF(OR(NOT(ISNUMBER(C99)),NOT(ISNUMBER(E99))),"Check date/amount",IF(OR(D99="Rental",D99="Deposit"),"OK","Check type")))))</x:f>
      </x:c>
    </x:row>
    <x:row r="100" ht="23" customHeight="1">
      <x:c r="A100" s="8"/>
      <x:c r="B100" s="8"/>
      <x:c r="C100" s="12"/>
      <x:c r="D100" s="8"/>
      <x:c r="E100" s="11"/>
      <x:c r="F100" s="8"/>
      <x:c r="G100" s="1" t="str">
        <x:f>IF(A100="",IF(COUNTA(B100:F100)&gt;0,"Missing payment ID",""),IF(COUNTIF($A$6:$A$205,A100)&lt;&gt;1,"Duplicate payment ID",IF(COUNTIF(Bookings!$A$6:$A$105,B100)&lt;&gt;1,"Unknown/duplicate booking",IF(OR(NOT(ISNUMBER(C100)),NOT(ISNUMBER(E100))),"Check date/amount",IF(OR(D100="Rental",D100="Deposit"),"OK","Check type")))))</x:f>
      </x:c>
    </x:row>
    <x:row r="101" ht="23" customHeight="1">
      <x:c r="A101" s="8"/>
      <x:c r="B101" s="8"/>
      <x:c r="C101" s="12"/>
      <x:c r="D101" s="8"/>
      <x:c r="E101" s="11"/>
      <x:c r="F101" s="8"/>
      <x:c r="G101" s="1" t="str">
        <x:f>IF(A101="",IF(COUNTA(B101:F101)&gt;0,"Missing payment ID",""),IF(COUNTIF($A$6:$A$205,A101)&lt;&gt;1,"Duplicate payment ID",IF(COUNTIF(Bookings!$A$6:$A$105,B101)&lt;&gt;1,"Unknown/duplicate booking",IF(OR(NOT(ISNUMBER(C101)),NOT(ISNUMBER(E101))),"Check date/amount",IF(OR(D101="Rental",D101="Deposit"),"OK","Check type")))))</x:f>
      </x:c>
    </x:row>
    <x:row r="102" ht="23" customHeight="1">
      <x:c r="A102" s="8"/>
      <x:c r="B102" s="8"/>
      <x:c r="C102" s="12"/>
      <x:c r="D102" s="8"/>
      <x:c r="E102" s="11"/>
      <x:c r="F102" s="8"/>
      <x:c r="G102" s="1" t="str">
        <x:f>IF(A102="",IF(COUNTA(B102:F102)&gt;0,"Missing payment ID",""),IF(COUNTIF($A$6:$A$205,A102)&lt;&gt;1,"Duplicate payment ID",IF(COUNTIF(Bookings!$A$6:$A$105,B102)&lt;&gt;1,"Unknown/duplicate booking",IF(OR(NOT(ISNUMBER(C102)),NOT(ISNUMBER(E102))),"Check date/amount",IF(OR(D102="Rental",D102="Deposit"),"OK","Check type")))))</x:f>
      </x:c>
    </x:row>
    <x:row r="103" ht="23" customHeight="1">
      <x:c r="A103" s="8"/>
      <x:c r="B103" s="8"/>
      <x:c r="C103" s="12"/>
      <x:c r="D103" s="8"/>
      <x:c r="E103" s="11"/>
      <x:c r="F103" s="8"/>
      <x:c r="G103" s="1" t="str">
        <x:f>IF(A103="",IF(COUNTA(B103:F103)&gt;0,"Missing payment ID",""),IF(COUNTIF($A$6:$A$205,A103)&lt;&gt;1,"Duplicate payment ID",IF(COUNTIF(Bookings!$A$6:$A$105,B103)&lt;&gt;1,"Unknown/duplicate booking",IF(OR(NOT(ISNUMBER(C103)),NOT(ISNUMBER(E103))),"Check date/amount",IF(OR(D103="Rental",D103="Deposit"),"OK","Check type")))))</x:f>
      </x:c>
    </x:row>
    <x:row r="104" ht="23" customHeight="1">
      <x:c r="A104" s="8"/>
      <x:c r="B104" s="8"/>
      <x:c r="C104" s="12"/>
      <x:c r="D104" s="8"/>
      <x:c r="E104" s="11"/>
      <x:c r="F104" s="8"/>
      <x:c r="G104" s="1" t="str">
        <x:f>IF(A104="",IF(COUNTA(B104:F104)&gt;0,"Missing payment ID",""),IF(COUNTIF($A$6:$A$205,A104)&lt;&gt;1,"Duplicate payment ID",IF(COUNTIF(Bookings!$A$6:$A$105,B104)&lt;&gt;1,"Unknown/duplicate booking",IF(OR(NOT(ISNUMBER(C104)),NOT(ISNUMBER(E104))),"Check date/amount",IF(OR(D104="Rental",D104="Deposit"),"OK","Check type")))))</x:f>
      </x:c>
    </x:row>
    <x:row r="105" ht="23" customHeight="1">
      <x:c r="A105" s="8"/>
      <x:c r="B105" s="8"/>
      <x:c r="C105" s="12"/>
      <x:c r="D105" s="8"/>
      <x:c r="E105" s="11"/>
      <x:c r="F105" s="8"/>
      <x:c r="G105" s="1" t="str">
        <x:f>IF(A105="",IF(COUNTA(B105:F105)&gt;0,"Missing payment ID",""),IF(COUNTIF($A$6:$A$205,A105)&lt;&gt;1,"Duplicate payment ID",IF(COUNTIF(Bookings!$A$6:$A$105,B105)&lt;&gt;1,"Unknown/duplicate booking",IF(OR(NOT(ISNUMBER(C105)),NOT(ISNUMBER(E105))),"Check date/amount",IF(OR(D105="Rental",D105="Deposit"),"OK","Check type")))))</x:f>
      </x:c>
    </x:row>
    <x:row r="106" ht="23" customHeight="1">
      <x:c r="A106" s="8"/>
      <x:c r="B106" s="8"/>
      <x:c r="C106" s="12"/>
      <x:c r="D106" s="8"/>
      <x:c r="E106" s="11"/>
      <x:c r="F106" s="8"/>
      <x:c r="G106" s="1" t="str">
        <x:f>IF(A106="",IF(COUNTA(B106:F106)&gt;0,"Missing payment ID",""),IF(COUNTIF($A$6:$A$205,A106)&lt;&gt;1,"Duplicate payment ID",IF(COUNTIF(Bookings!$A$6:$A$105,B106)&lt;&gt;1,"Unknown/duplicate booking",IF(OR(NOT(ISNUMBER(C106)),NOT(ISNUMBER(E106))),"Check date/amount",IF(OR(D106="Rental",D106="Deposit"),"OK","Check type")))))</x:f>
      </x:c>
    </x:row>
    <x:row r="107" ht="23" customHeight="1">
      <x:c r="A107" s="8"/>
      <x:c r="B107" s="8"/>
      <x:c r="C107" s="12"/>
      <x:c r="D107" s="8"/>
      <x:c r="E107" s="11"/>
      <x:c r="F107" s="8"/>
      <x:c r="G107" s="1" t="str">
        <x:f>IF(A107="",IF(COUNTA(B107:F107)&gt;0,"Missing payment ID",""),IF(COUNTIF($A$6:$A$205,A107)&lt;&gt;1,"Duplicate payment ID",IF(COUNTIF(Bookings!$A$6:$A$105,B107)&lt;&gt;1,"Unknown/duplicate booking",IF(OR(NOT(ISNUMBER(C107)),NOT(ISNUMBER(E107))),"Check date/amount",IF(OR(D107="Rental",D107="Deposit"),"OK","Check type")))))</x:f>
      </x:c>
    </x:row>
    <x:row r="108" ht="23" customHeight="1">
      <x:c r="A108" s="8"/>
      <x:c r="B108" s="8"/>
      <x:c r="C108" s="12"/>
      <x:c r="D108" s="8"/>
      <x:c r="E108" s="11"/>
      <x:c r="F108" s="8"/>
      <x:c r="G108" s="1" t="str">
        <x:f>IF(A108="",IF(COUNTA(B108:F108)&gt;0,"Missing payment ID",""),IF(COUNTIF($A$6:$A$205,A108)&lt;&gt;1,"Duplicate payment ID",IF(COUNTIF(Bookings!$A$6:$A$105,B108)&lt;&gt;1,"Unknown/duplicate booking",IF(OR(NOT(ISNUMBER(C108)),NOT(ISNUMBER(E108))),"Check date/amount",IF(OR(D108="Rental",D108="Deposit"),"OK","Check type")))))</x:f>
      </x:c>
    </x:row>
    <x:row r="109" ht="23" customHeight="1">
      <x:c r="A109" s="8"/>
      <x:c r="B109" s="8"/>
      <x:c r="C109" s="12"/>
      <x:c r="D109" s="8"/>
      <x:c r="E109" s="11"/>
      <x:c r="F109" s="8"/>
      <x:c r="G109" s="1" t="str">
        <x:f>IF(A109="",IF(COUNTA(B109:F109)&gt;0,"Missing payment ID",""),IF(COUNTIF($A$6:$A$205,A109)&lt;&gt;1,"Duplicate payment ID",IF(COUNTIF(Bookings!$A$6:$A$105,B109)&lt;&gt;1,"Unknown/duplicate booking",IF(OR(NOT(ISNUMBER(C109)),NOT(ISNUMBER(E109))),"Check date/amount",IF(OR(D109="Rental",D109="Deposit"),"OK","Check type")))))</x:f>
      </x:c>
    </x:row>
    <x:row r="110" ht="23" customHeight="1">
      <x:c r="A110" s="8"/>
      <x:c r="B110" s="8"/>
      <x:c r="C110" s="12"/>
      <x:c r="D110" s="8"/>
      <x:c r="E110" s="11"/>
      <x:c r="F110" s="8"/>
      <x:c r="G110" s="1" t="str">
        <x:f>IF(A110="",IF(COUNTA(B110:F110)&gt;0,"Missing payment ID",""),IF(COUNTIF($A$6:$A$205,A110)&lt;&gt;1,"Duplicate payment ID",IF(COUNTIF(Bookings!$A$6:$A$105,B110)&lt;&gt;1,"Unknown/duplicate booking",IF(OR(NOT(ISNUMBER(C110)),NOT(ISNUMBER(E110))),"Check date/amount",IF(OR(D110="Rental",D110="Deposit"),"OK","Check type")))))</x:f>
      </x:c>
    </x:row>
    <x:row r="111" ht="23" customHeight="1">
      <x:c r="A111" s="8"/>
      <x:c r="B111" s="8"/>
      <x:c r="C111" s="12"/>
      <x:c r="D111" s="8"/>
      <x:c r="E111" s="11"/>
      <x:c r="F111" s="8"/>
      <x:c r="G111" s="1" t="str">
        <x:f>IF(A111="",IF(COUNTA(B111:F111)&gt;0,"Missing payment ID",""),IF(COUNTIF($A$6:$A$205,A111)&lt;&gt;1,"Duplicate payment ID",IF(COUNTIF(Bookings!$A$6:$A$105,B111)&lt;&gt;1,"Unknown/duplicate booking",IF(OR(NOT(ISNUMBER(C111)),NOT(ISNUMBER(E111))),"Check date/amount",IF(OR(D111="Rental",D111="Deposit"),"OK","Check type")))))</x:f>
      </x:c>
    </x:row>
    <x:row r="112" ht="23" customHeight="1">
      <x:c r="A112" s="8"/>
      <x:c r="B112" s="8"/>
      <x:c r="C112" s="12"/>
      <x:c r="D112" s="8"/>
      <x:c r="E112" s="11"/>
      <x:c r="F112" s="8"/>
      <x:c r="G112" s="1" t="str">
        <x:f>IF(A112="",IF(COUNTA(B112:F112)&gt;0,"Missing payment ID",""),IF(COUNTIF($A$6:$A$205,A112)&lt;&gt;1,"Duplicate payment ID",IF(COUNTIF(Bookings!$A$6:$A$105,B112)&lt;&gt;1,"Unknown/duplicate booking",IF(OR(NOT(ISNUMBER(C112)),NOT(ISNUMBER(E112))),"Check date/amount",IF(OR(D112="Rental",D112="Deposit"),"OK","Check type")))))</x:f>
      </x:c>
    </x:row>
    <x:row r="113" ht="23" customHeight="1">
      <x:c r="A113" s="8"/>
      <x:c r="B113" s="8"/>
      <x:c r="C113" s="12"/>
      <x:c r="D113" s="8"/>
      <x:c r="E113" s="11"/>
      <x:c r="F113" s="8"/>
      <x:c r="G113" s="1" t="str">
        <x:f>IF(A113="",IF(COUNTA(B113:F113)&gt;0,"Missing payment ID",""),IF(COUNTIF($A$6:$A$205,A113)&lt;&gt;1,"Duplicate payment ID",IF(COUNTIF(Bookings!$A$6:$A$105,B113)&lt;&gt;1,"Unknown/duplicate booking",IF(OR(NOT(ISNUMBER(C113)),NOT(ISNUMBER(E113))),"Check date/amount",IF(OR(D113="Rental",D113="Deposit"),"OK","Check type")))))</x:f>
      </x:c>
    </x:row>
    <x:row r="114" ht="23" customHeight="1">
      <x:c r="A114" s="8"/>
      <x:c r="B114" s="8"/>
      <x:c r="C114" s="12"/>
      <x:c r="D114" s="8"/>
      <x:c r="E114" s="11"/>
      <x:c r="F114" s="8"/>
      <x:c r="G114" s="1" t="str">
        <x:f>IF(A114="",IF(COUNTA(B114:F114)&gt;0,"Missing payment ID",""),IF(COUNTIF($A$6:$A$205,A114)&lt;&gt;1,"Duplicate payment ID",IF(COUNTIF(Bookings!$A$6:$A$105,B114)&lt;&gt;1,"Unknown/duplicate booking",IF(OR(NOT(ISNUMBER(C114)),NOT(ISNUMBER(E114))),"Check date/amount",IF(OR(D114="Rental",D114="Deposit"),"OK","Check type")))))</x:f>
      </x:c>
    </x:row>
    <x:row r="115" ht="23" customHeight="1">
      <x:c r="A115" s="8"/>
      <x:c r="B115" s="8"/>
      <x:c r="C115" s="12"/>
      <x:c r="D115" s="8"/>
      <x:c r="E115" s="11"/>
      <x:c r="F115" s="8"/>
      <x:c r="G115" s="1" t="str">
        <x:f>IF(A115="",IF(COUNTA(B115:F115)&gt;0,"Missing payment ID",""),IF(COUNTIF($A$6:$A$205,A115)&lt;&gt;1,"Duplicate payment ID",IF(COUNTIF(Bookings!$A$6:$A$105,B115)&lt;&gt;1,"Unknown/duplicate booking",IF(OR(NOT(ISNUMBER(C115)),NOT(ISNUMBER(E115))),"Check date/amount",IF(OR(D115="Rental",D115="Deposit"),"OK","Check type")))))</x:f>
      </x:c>
    </x:row>
    <x:row r="116" ht="23" customHeight="1">
      <x:c r="A116" s="8"/>
      <x:c r="B116" s="8"/>
      <x:c r="C116" s="12"/>
      <x:c r="D116" s="8"/>
      <x:c r="E116" s="11"/>
      <x:c r="F116" s="8"/>
      <x:c r="G116" s="1" t="str">
        <x:f>IF(A116="",IF(COUNTA(B116:F116)&gt;0,"Missing payment ID",""),IF(COUNTIF($A$6:$A$205,A116)&lt;&gt;1,"Duplicate payment ID",IF(COUNTIF(Bookings!$A$6:$A$105,B116)&lt;&gt;1,"Unknown/duplicate booking",IF(OR(NOT(ISNUMBER(C116)),NOT(ISNUMBER(E116))),"Check date/amount",IF(OR(D116="Rental",D116="Deposit"),"OK","Check type")))))</x:f>
      </x:c>
    </x:row>
    <x:row r="117" ht="23" customHeight="1">
      <x:c r="A117" s="8"/>
      <x:c r="B117" s="8"/>
      <x:c r="C117" s="12"/>
      <x:c r="D117" s="8"/>
      <x:c r="E117" s="11"/>
      <x:c r="F117" s="8"/>
      <x:c r="G117" s="1" t="str">
        <x:f>IF(A117="",IF(COUNTA(B117:F117)&gt;0,"Missing payment ID",""),IF(COUNTIF($A$6:$A$205,A117)&lt;&gt;1,"Duplicate payment ID",IF(COUNTIF(Bookings!$A$6:$A$105,B117)&lt;&gt;1,"Unknown/duplicate booking",IF(OR(NOT(ISNUMBER(C117)),NOT(ISNUMBER(E117))),"Check date/amount",IF(OR(D117="Rental",D117="Deposit"),"OK","Check type")))))</x:f>
      </x:c>
    </x:row>
    <x:row r="118" ht="23" customHeight="1">
      <x:c r="A118" s="8"/>
      <x:c r="B118" s="8"/>
      <x:c r="C118" s="12"/>
      <x:c r="D118" s="8"/>
      <x:c r="E118" s="11"/>
      <x:c r="F118" s="8"/>
      <x:c r="G118" s="1" t="str">
        <x:f>IF(A118="",IF(COUNTA(B118:F118)&gt;0,"Missing payment ID",""),IF(COUNTIF($A$6:$A$205,A118)&lt;&gt;1,"Duplicate payment ID",IF(COUNTIF(Bookings!$A$6:$A$105,B118)&lt;&gt;1,"Unknown/duplicate booking",IF(OR(NOT(ISNUMBER(C118)),NOT(ISNUMBER(E118))),"Check date/amount",IF(OR(D118="Rental",D118="Deposit"),"OK","Check type")))))</x:f>
      </x:c>
    </x:row>
    <x:row r="119" ht="23" customHeight="1">
      <x:c r="A119" s="8"/>
      <x:c r="B119" s="8"/>
      <x:c r="C119" s="12"/>
      <x:c r="D119" s="8"/>
      <x:c r="E119" s="11"/>
      <x:c r="F119" s="8"/>
      <x:c r="G119" s="1" t="str">
        <x:f>IF(A119="",IF(COUNTA(B119:F119)&gt;0,"Missing payment ID",""),IF(COUNTIF($A$6:$A$205,A119)&lt;&gt;1,"Duplicate payment ID",IF(COUNTIF(Bookings!$A$6:$A$105,B119)&lt;&gt;1,"Unknown/duplicate booking",IF(OR(NOT(ISNUMBER(C119)),NOT(ISNUMBER(E119))),"Check date/amount",IF(OR(D119="Rental",D119="Deposit"),"OK","Check type")))))</x:f>
      </x:c>
    </x:row>
    <x:row r="120" ht="23" customHeight="1">
      <x:c r="A120" s="8"/>
      <x:c r="B120" s="8"/>
      <x:c r="C120" s="12"/>
      <x:c r="D120" s="8"/>
      <x:c r="E120" s="11"/>
      <x:c r="F120" s="8"/>
      <x:c r="G120" s="1" t="str">
        <x:f>IF(A120="",IF(COUNTA(B120:F120)&gt;0,"Missing payment ID",""),IF(COUNTIF($A$6:$A$205,A120)&lt;&gt;1,"Duplicate payment ID",IF(COUNTIF(Bookings!$A$6:$A$105,B120)&lt;&gt;1,"Unknown/duplicate booking",IF(OR(NOT(ISNUMBER(C120)),NOT(ISNUMBER(E120))),"Check date/amount",IF(OR(D120="Rental",D120="Deposit"),"OK","Check type")))))</x:f>
      </x:c>
    </x:row>
    <x:row r="121" ht="23" customHeight="1">
      <x:c r="A121" s="8"/>
      <x:c r="B121" s="8"/>
      <x:c r="C121" s="12"/>
      <x:c r="D121" s="8"/>
      <x:c r="E121" s="11"/>
      <x:c r="F121" s="8"/>
      <x:c r="G121" s="1" t="str">
        <x:f>IF(A121="",IF(COUNTA(B121:F121)&gt;0,"Missing payment ID",""),IF(COUNTIF($A$6:$A$205,A121)&lt;&gt;1,"Duplicate payment ID",IF(COUNTIF(Bookings!$A$6:$A$105,B121)&lt;&gt;1,"Unknown/duplicate booking",IF(OR(NOT(ISNUMBER(C121)),NOT(ISNUMBER(E121))),"Check date/amount",IF(OR(D121="Rental",D121="Deposit"),"OK","Check type")))))</x:f>
      </x:c>
    </x:row>
    <x:row r="122" ht="23" customHeight="1">
      <x:c r="A122" s="8"/>
      <x:c r="B122" s="8"/>
      <x:c r="C122" s="12"/>
      <x:c r="D122" s="8"/>
      <x:c r="E122" s="11"/>
      <x:c r="F122" s="8"/>
      <x:c r="G122" s="1" t="str">
        <x:f>IF(A122="",IF(COUNTA(B122:F122)&gt;0,"Missing payment ID",""),IF(COUNTIF($A$6:$A$205,A122)&lt;&gt;1,"Duplicate payment ID",IF(COUNTIF(Bookings!$A$6:$A$105,B122)&lt;&gt;1,"Unknown/duplicate booking",IF(OR(NOT(ISNUMBER(C122)),NOT(ISNUMBER(E122))),"Check date/amount",IF(OR(D122="Rental",D122="Deposit"),"OK","Check type")))))</x:f>
      </x:c>
    </x:row>
    <x:row r="123" ht="23" customHeight="1">
      <x:c r="A123" s="8"/>
      <x:c r="B123" s="8"/>
      <x:c r="C123" s="12"/>
      <x:c r="D123" s="8"/>
      <x:c r="E123" s="11"/>
      <x:c r="F123" s="8"/>
      <x:c r="G123" s="1" t="str">
        <x:f>IF(A123="",IF(COUNTA(B123:F123)&gt;0,"Missing payment ID",""),IF(COUNTIF($A$6:$A$205,A123)&lt;&gt;1,"Duplicate payment ID",IF(COUNTIF(Bookings!$A$6:$A$105,B123)&lt;&gt;1,"Unknown/duplicate booking",IF(OR(NOT(ISNUMBER(C123)),NOT(ISNUMBER(E123))),"Check date/amount",IF(OR(D123="Rental",D123="Deposit"),"OK","Check type")))))</x:f>
      </x:c>
    </x:row>
    <x:row r="124" ht="23" customHeight="1">
      <x:c r="A124" s="8"/>
      <x:c r="B124" s="8"/>
      <x:c r="C124" s="12"/>
      <x:c r="D124" s="8"/>
      <x:c r="E124" s="11"/>
      <x:c r="F124" s="8"/>
      <x:c r="G124" s="1" t="str">
        <x:f>IF(A124="",IF(COUNTA(B124:F124)&gt;0,"Missing payment ID",""),IF(COUNTIF($A$6:$A$205,A124)&lt;&gt;1,"Duplicate payment ID",IF(COUNTIF(Bookings!$A$6:$A$105,B124)&lt;&gt;1,"Unknown/duplicate booking",IF(OR(NOT(ISNUMBER(C124)),NOT(ISNUMBER(E124))),"Check date/amount",IF(OR(D124="Rental",D124="Deposit"),"OK","Check type")))))</x:f>
      </x:c>
    </x:row>
    <x:row r="125" ht="23" customHeight="1">
      <x:c r="A125" s="8"/>
      <x:c r="B125" s="8"/>
      <x:c r="C125" s="12"/>
      <x:c r="D125" s="8"/>
      <x:c r="E125" s="11"/>
      <x:c r="F125" s="8"/>
      <x:c r="G125" s="1" t="str">
        <x:f>IF(A125="",IF(COUNTA(B125:F125)&gt;0,"Missing payment ID",""),IF(COUNTIF($A$6:$A$205,A125)&lt;&gt;1,"Duplicate payment ID",IF(COUNTIF(Bookings!$A$6:$A$105,B125)&lt;&gt;1,"Unknown/duplicate booking",IF(OR(NOT(ISNUMBER(C125)),NOT(ISNUMBER(E125))),"Check date/amount",IF(OR(D125="Rental",D125="Deposit"),"OK","Check type")))))</x:f>
      </x:c>
    </x:row>
    <x:row r="126" ht="23" customHeight="1">
      <x:c r="A126" s="8"/>
      <x:c r="B126" s="8"/>
      <x:c r="C126" s="12"/>
      <x:c r="D126" s="8"/>
      <x:c r="E126" s="11"/>
      <x:c r="F126" s="8"/>
      <x:c r="G126" s="1" t="str">
        <x:f>IF(A126="",IF(COUNTA(B126:F126)&gt;0,"Missing payment ID",""),IF(COUNTIF($A$6:$A$205,A126)&lt;&gt;1,"Duplicate payment ID",IF(COUNTIF(Bookings!$A$6:$A$105,B126)&lt;&gt;1,"Unknown/duplicate booking",IF(OR(NOT(ISNUMBER(C126)),NOT(ISNUMBER(E126))),"Check date/amount",IF(OR(D126="Rental",D126="Deposit"),"OK","Check type")))))</x:f>
      </x:c>
    </x:row>
    <x:row r="127" ht="23" customHeight="1">
      <x:c r="A127" s="8"/>
      <x:c r="B127" s="8"/>
      <x:c r="C127" s="12"/>
      <x:c r="D127" s="8"/>
      <x:c r="E127" s="11"/>
      <x:c r="F127" s="8"/>
      <x:c r="G127" s="1" t="str">
        <x:f>IF(A127="",IF(COUNTA(B127:F127)&gt;0,"Missing payment ID",""),IF(COUNTIF($A$6:$A$205,A127)&lt;&gt;1,"Duplicate payment ID",IF(COUNTIF(Bookings!$A$6:$A$105,B127)&lt;&gt;1,"Unknown/duplicate booking",IF(OR(NOT(ISNUMBER(C127)),NOT(ISNUMBER(E127))),"Check date/amount",IF(OR(D127="Rental",D127="Deposit"),"OK","Check type")))))</x:f>
      </x:c>
    </x:row>
    <x:row r="128" ht="23" customHeight="1">
      <x:c r="A128" s="8"/>
      <x:c r="B128" s="8"/>
      <x:c r="C128" s="12"/>
      <x:c r="D128" s="8"/>
      <x:c r="E128" s="11"/>
      <x:c r="F128" s="8"/>
      <x:c r="G128" s="1" t="str">
        <x:f>IF(A128="",IF(COUNTA(B128:F128)&gt;0,"Missing payment ID",""),IF(COUNTIF($A$6:$A$205,A128)&lt;&gt;1,"Duplicate payment ID",IF(COUNTIF(Bookings!$A$6:$A$105,B128)&lt;&gt;1,"Unknown/duplicate booking",IF(OR(NOT(ISNUMBER(C128)),NOT(ISNUMBER(E128))),"Check date/amount",IF(OR(D128="Rental",D128="Deposit"),"OK","Check type")))))</x:f>
      </x:c>
    </x:row>
    <x:row r="129" ht="23" customHeight="1">
      <x:c r="A129" s="8"/>
      <x:c r="B129" s="8"/>
      <x:c r="C129" s="12"/>
      <x:c r="D129" s="8"/>
      <x:c r="E129" s="11"/>
      <x:c r="F129" s="8"/>
      <x:c r="G129" s="1" t="str">
        <x:f>IF(A129="",IF(COUNTA(B129:F129)&gt;0,"Missing payment ID",""),IF(COUNTIF($A$6:$A$205,A129)&lt;&gt;1,"Duplicate payment ID",IF(COUNTIF(Bookings!$A$6:$A$105,B129)&lt;&gt;1,"Unknown/duplicate booking",IF(OR(NOT(ISNUMBER(C129)),NOT(ISNUMBER(E129))),"Check date/amount",IF(OR(D129="Rental",D129="Deposit"),"OK","Check type")))))</x:f>
      </x:c>
    </x:row>
    <x:row r="130" ht="23" customHeight="1">
      <x:c r="A130" s="8"/>
      <x:c r="B130" s="8"/>
      <x:c r="C130" s="12"/>
      <x:c r="D130" s="8"/>
      <x:c r="E130" s="11"/>
      <x:c r="F130" s="8"/>
      <x:c r="G130" s="1" t="str">
        <x:f>IF(A130="",IF(COUNTA(B130:F130)&gt;0,"Missing payment ID",""),IF(COUNTIF($A$6:$A$205,A130)&lt;&gt;1,"Duplicate payment ID",IF(COUNTIF(Bookings!$A$6:$A$105,B130)&lt;&gt;1,"Unknown/duplicate booking",IF(OR(NOT(ISNUMBER(C130)),NOT(ISNUMBER(E130))),"Check date/amount",IF(OR(D130="Rental",D130="Deposit"),"OK","Check type")))))</x:f>
      </x:c>
    </x:row>
    <x:row r="131" ht="23" customHeight="1">
      <x:c r="A131" s="8"/>
      <x:c r="B131" s="8"/>
      <x:c r="C131" s="12"/>
      <x:c r="D131" s="8"/>
      <x:c r="E131" s="11"/>
      <x:c r="F131" s="8"/>
      <x:c r="G131" s="1" t="str">
        <x:f>IF(A131="",IF(COUNTA(B131:F131)&gt;0,"Missing payment ID",""),IF(COUNTIF($A$6:$A$205,A131)&lt;&gt;1,"Duplicate payment ID",IF(COUNTIF(Bookings!$A$6:$A$105,B131)&lt;&gt;1,"Unknown/duplicate booking",IF(OR(NOT(ISNUMBER(C131)),NOT(ISNUMBER(E131))),"Check date/amount",IF(OR(D131="Rental",D131="Deposit"),"OK","Check type")))))</x:f>
      </x:c>
    </x:row>
    <x:row r="132" ht="23" customHeight="1">
      <x:c r="A132" s="8"/>
      <x:c r="B132" s="8"/>
      <x:c r="C132" s="12"/>
      <x:c r="D132" s="8"/>
      <x:c r="E132" s="11"/>
      <x:c r="F132" s="8"/>
      <x:c r="G132" s="1" t="str">
        <x:f>IF(A132="",IF(COUNTA(B132:F132)&gt;0,"Missing payment ID",""),IF(COUNTIF($A$6:$A$205,A132)&lt;&gt;1,"Duplicate payment ID",IF(COUNTIF(Bookings!$A$6:$A$105,B132)&lt;&gt;1,"Unknown/duplicate booking",IF(OR(NOT(ISNUMBER(C132)),NOT(ISNUMBER(E132))),"Check date/amount",IF(OR(D132="Rental",D132="Deposit"),"OK","Check type")))))</x:f>
      </x:c>
    </x:row>
    <x:row r="133" ht="23" customHeight="1">
      <x:c r="A133" s="8"/>
      <x:c r="B133" s="8"/>
      <x:c r="C133" s="12"/>
      <x:c r="D133" s="8"/>
      <x:c r="E133" s="11"/>
      <x:c r="F133" s="8"/>
      <x:c r="G133" s="1" t="str">
        <x:f>IF(A133="",IF(COUNTA(B133:F133)&gt;0,"Missing payment ID",""),IF(COUNTIF($A$6:$A$205,A133)&lt;&gt;1,"Duplicate payment ID",IF(COUNTIF(Bookings!$A$6:$A$105,B133)&lt;&gt;1,"Unknown/duplicate booking",IF(OR(NOT(ISNUMBER(C133)),NOT(ISNUMBER(E133))),"Check date/amount",IF(OR(D133="Rental",D133="Deposit"),"OK","Check type")))))</x:f>
      </x:c>
    </x:row>
    <x:row r="134" ht="23" customHeight="1">
      <x:c r="A134" s="8"/>
      <x:c r="B134" s="8"/>
      <x:c r="C134" s="12"/>
      <x:c r="D134" s="8"/>
      <x:c r="E134" s="11"/>
      <x:c r="F134" s="8"/>
      <x:c r="G134" s="1" t="str">
        <x:f>IF(A134="",IF(COUNTA(B134:F134)&gt;0,"Missing payment ID",""),IF(COUNTIF($A$6:$A$205,A134)&lt;&gt;1,"Duplicate payment ID",IF(COUNTIF(Bookings!$A$6:$A$105,B134)&lt;&gt;1,"Unknown/duplicate booking",IF(OR(NOT(ISNUMBER(C134)),NOT(ISNUMBER(E134))),"Check date/amount",IF(OR(D134="Rental",D134="Deposit"),"OK","Check type")))))</x:f>
      </x:c>
    </x:row>
    <x:row r="135" ht="23" customHeight="1">
      <x:c r="A135" s="8"/>
      <x:c r="B135" s="8"/>
      <x:c r="C135" s="12"/>
      <x:c r="D135" s="8"/>
      <x:c r="E135" s="11"/>
      <x:c r="F135" s="8"/>
      <x:c r="G135" s="1" t="str">
        <x:f>IF(A135="",IF(COUNTA(B135:F135)&gt;0,"Missing payment ID",""),IF(COUNTIF($A$6:$A$205,A135)&lt;&gt;1,"Duplicate payment ID",IF(COUNTIF(Bookings!$A$6:$A$105,B135)&lt;&gt;1,"Unknown/duplicate booking",IF(OR(NOT(ISNUMBER(C135)),NOT(ISNUMBER(E135))),"Check date/amount",IF(OR(D135="Rental",D135="Deposit"),"OK","Check type")))))</x:f>
      </x:c>
    </x:row>
    <x:row r="136" ht="23" customHeight="1">
      <x:c r="A136" s="8"/>
      <x:c r="B136" s="8"/>
      <x:c r="C136" s="12"/>
      <x:c r="D136" s="8"/>
      <x:c r="E136" s="11"/>
      <x:c r="F136" s="8"/>
      <x:c r="G136" s="1" t="str">
        <x:f>IF(A136="",IF(COUNTA(B136:F136)&gt;0,"Missing payment ID",""),IF(COUNTIF($A$6:$A$205,A136)&lt;&gt;1,"Duplicate payment ID",IF(COUNTIF(Bookings!$A$6:$A$105,B136)&lt;&gt;1,"Unknown/duplicate booking",IF(OR(NOT(ISNUMBER(C136)),NOT(ISNUMBER(E136))),"Check date/amount",IF(OR(D136="Rental",D136="Deposit"),"OK","Check type")))))</x:f>
      </x:c>
    </x:row>
    <x:row r="137" ht="23" customHeight="1">
      <x:c r="A137" s="8"/>
      <x:c r="B137" s="8"/>
      <x:c r="C137" s="12"/>
      <x:c r="D137" s="8"/>
      <x:c r="E137" s="11"/>
      <x:c r="F137" s="8"/>
      <x:c r="G137" s="1" t="str">
        <x:f>IF(A137="",IF(COUNTA(B137:F137)&gt;0,"Missing payment ID",""),IF(COUNTIF($A$6:$A$205,A137)&lt;&gt;1,"Duplicate payment ID",IF(COUNTIF(Bookings!$A$6:$A$105,B137)&lt;&gt;1,"Unknown/duplicate booking",IF(OR(NOT(ISNUMBER(C137)),NOT(ISNUMBER(E137))),"Check date/amount",IF(OR(D137="Rental",D137="Deposit"),"OK","Check type")))))</x:f>
      </x:c>
    </x:row>
    <x:row r="138" ht="23" customHeight="1">
      <x:c r="A138" s="8"/>
      <x:c r="B138" s="8"/>
      <x:c r="C138" s="12"/>
      <x:c r="D138" s="8"/>
      <x:c r="E138" s="11"/>
      <x:c r="F138" s="8"/>
      <x:c r="G138" s="1" t="str">
        <x:f>IF(A138="",IF(COUNTA(B138:F138)&gt;0,"Missing payment ID",""),IF(COUNTIF($A$6:$A$205,A138)&lt;&gt;1,"Duplicate payment ID",IF(COUNTIF(Bookings!$A$6:$A$105,B138)&lt;&gt;1,"Unknown/duplicate booking",IF(OR(NOT(ISNUMBER(C138)),NOT(ISNUMBER(E138))),"Check date/amount",IF(OR(D138="Rental",D138="Deposit"),"OK","Check type")))))</x:f>
      </x:c>
    </x:row>
    <x:row r="139" ht="23" customHeight="1">
      <x:c r="A139" s="8"/>
      <x:c r="B139" s="8"/>
      <x:c r="C139" s="12"/>
      <x:c r="D139" s="8"/>
      <x:c r="E139" s="11"/>
      <x:c r="F139" s="8"/>
      <x:c r="G139" s="1" t="str">
        <x:f>IF(A139="",IF(COUNTA(B139:F139)&gt;0,"Missing payment ID",""),IF(COUNTIF($A$6:$A$205,A139)&lt;&gt;1,"Duplicate payment ID",IF(COUNTIF(Bookings!$A$6:$A$105,B139)&lt;&gt;1,"Unknown/duplicate booking",IF(OR(NOT(ISNUMBER(C139)),NOT(ISNUMBER(E139))),"Check date/amount",IF(OR(D139="Rental",D139="Deposit"),"OK","Check type")))))</x:f>
      </x:c>
    </x:row>
    <x:row r="140" ht="23" customHeight="1">
      <x:c r="A140" s="8"/>
      <x:c r="B140" s="8"/>
      <x:c r="C140" s="12"/>
      <x:c r="D140" s="8"/>
      <x:c r="E140" s="11"/>
      <x:c r="F140" s="8"/>
      <x:c r="G140" s="1" t="str">
        <x:f>IF(A140="",IF(COUNTA(B140:F140)&gt;0,"Missing payment ID",""),IF(COUNTIF($A$6:$A$205,A140)&lt;&gt;1,"Duplicate payment ID",IF(COUNTIF(Bookings!$A$6:$A$105,B140)&lt;&gt;1,"Unknown/duplicate booking",IF(OR(NOT(ISNUMBER(C140)),NOT(ISNUMBER(E140))),"Check date/amount",IF(OR(D140="Rental",D140="Deposit"),"OK","Check type")))))</x:f>
      </x:c>
    </x:row>
    <x:row r="141" ht="23" customHeight="1">
      <x:c r="A141" s="8"/>
      <x:c r="B141" s="8"/>
      <x:c r="C141" s="12"/>
      <x:c r="D141" s="8"/>
      <x:c r="E141" s="11"/>
      <x:c r="F141" s="8"/>
      <x:c r="G141" s="1" t="str">
        <x:f>IF(A141="",IF(COUNTA(B141:F141)&gt;0,"Missing payment ID",""),IF(COUNTIF($A$6:$A$205,A141)&lt;&gt;1,"Duplicate payment ID",IF(COUNTIF(Bookings!$A$6:$A$105,B141)&lt;&gt;1,"Unknown/duplicate booking",IF(OR(NOT(ISNUMBER(C141)),NOT(ISNUMBER(E141))),"Check date/amount",IF(OR(D141="Rental",D141="Deposit"),"OK","Check type")))))</x:f>
      </x:c>
    </x:row>
    <x:row r="142" ht="23" customHeight="1">
      <x:c r="A142" s="8"/>
      <x:c r="B142" s="8"/>
      <x:c r="C142" s="12"/>
      <x:c r="D142" s="8"/>
      <x:c r="E142" s="11"/>
      <x:c r="F142" s="8"/>
      <x:c r="G142" s="1" t="str">
        <x:f>IF(A142="",IF(COUNTA(B142:F142)&gt;0,"Missing payment ID",""),IF(COUNTIF($A$6:$A$205,A142)&lt;&gt;1,"Duplicate payment ID",IF(COUNTIF(Bookings!$A$6:$A$105,B142)&lt;&gt;1,"Unknown/duplicate booking",IF(OR(NOT(ISNUMBER(C142)),NOT(ISNUMBER(E142))),"Check date/amount",IF(OR(D142="Rental",D142="Deposit"),"OK","Check type")))))</x:f>
      </x:c>
    </x:row>
    <x:row r="143" ht="23" customHeight="1">
      <x:c r="A143" s="8"/>
      <x:c r="B143" s="8"/>
      <x:c r="C143" s="12"/>
      <x:c r="D143" s="8"/>
      <x:c r="E143" s="11"/>
      <x:c r="F143" s="8"/>
      <x:c r="G143" s="1" t="str">
        <x:f>IF(A143="",IF(COUNTA(B143:F143)&gt;0,"Missing payment ID",""),IF(COUNTIF($A$6:$A$205,A143)&lt;&gt;1,"Duplicate payment ID",IF(COUNTIF(Bookings!$A$6:$A$105,B143)&lt;&gt;1,"Unknown/duplicate booking",IF(OR(NOT(ISNUMBER(C143)),NOT(ISNUMBER(E143))),"Check date/amount",IF(OR(D143="Rental",D143="Deposit"),"OK","Check type")))))</x:f>
      </x:c>
    </x:row>
    <x:row r="144" ht="23" customHeight="1">
      <x:c r="A144" s="8"/>
      <x:c r="B144" s="8"/>
      <x:c r="C144" s="12"/>
      <x:c r="D144" s="8"/>
      <x:c r="E144" s="11"/>
      <x:c r="F144" s="8"/>
      <x:c r="G144" s="1" t="str">
        <x:f>IF(A144="",IF(COUNTA(B144:F144)&gt;0,"Missing payment ID",""),IF(COUNTIF($A$6:$A$205,A144)&lt;&gt;1,"Duplicate payment ID",IF(COUNTIF(Bookings!$A$6:$A$105,B144)&lt;&gt;1,"Unknown/duplicate booking",IF(OR(NOT(ISNUMBER(C144)),NOT(ISNUMBER(E144))),"Check date/amount",IF(OR(D144="Rental",D144="Deposit"),"OK","Check type")))))</x:f>
      </x:c>
    </x:row>
    <x:row r="145" ht="23" customHeight="1">
      <x:c r="A145" s="8"/>
      <x:c r="B145" s="8"/>
      <x:c r="C145" s="12"/>
      <x:c r="D145" s="8"/>
      <x:c r="E145" s="11"/>
      <x:c r="F145" s="8"/>
      <x:c r="G145" s="1" t="str">
        <x:f>IF(A145="",IF(COUNTA(B145:F145)&gt;0,"Missing payment ID",""),IF(COUNTIF($A$6:$A$205,A145)&lt;&gt;1,"Duplicate payment ID",IF(COUNTIF(Bookings!$A$6:$A$105,B145)&lt;&gt;1,"Unknown/duplicate booking",IF(OR(NOT(ISNUMBER(C145)),NOT(ISNUMBER(E145))),"Check date/amount",IF(OR(D145="Rental",D145="Deposit"),"OK","Check type")))))</x:f>
      </x:c>
    </x:row>
    <x:row r="146" ht="23" customHeight="1">
      <x:c r="A146" s="8"/>
      <x:c r="B146" s="8"/>
      <x:c r="C146" s="12"/>
      <x:c r="D146" s="8"/>
      <x:c r="E146" s="11"/>
      <x:c r="F146" s="8"/>
      <x:c r="G146" s="1" t="str">
        <x:f>IF(A146="",IF(COUNTA(B146:F146)&gt;0,"Missing payment ID",""),IF(COUNTIF($A$6:$A$205,A146)&lt;&gt;1,"Duplicate payment ID",IF(COUNTIF(Bookings!$A$6:$A$105,B146)&lt;&gt;1,"Unknown/duplicate booking",IF(OR(NOT(ISNUMBER(C146)),NOT(ISNUMBER(E146))),"Check date/amount",IF(OR(D146="Rental",D146="Deposit"),"OK","Check type")))))</x:f>
      </x:c>
    </x:row>
    <x:row r="147" ht="23" customHeight="1">
      <x:c r="A147" s="8"/>
      <x:c r="B147" s="8"/>
      <x:c r="C147" s="12"/>
      <x:c r="D147" s="8"/>
      <x:c r="E147" s="11"/>
      <x:c r="F147" s="8"/>
      <x:c r="G147" s="1" t="str">
        <x:f>IF(A147="",IF(COUNTA(B147:F147)&gt;0,"Missing payment ID",""),IF(COUNTIF($A$6:$A$205,A147)&lt;&gt;1,"Duplicate payment ID",IF(COUNTIF(Bookings!$A$6:$A$105,B147)&lt;&gt;1,"Unknown/duplicate booking",IF(OR(NOT(ISNUMBER(C147)),NOT(ISNUMBER(E147))),"Check date/amount",IF(OR(D147="Rental",D147="Deposit"),"OK","Check type")))))</x:f>
      </x:c>
    </x:row>
    <x:row r="148" ht="23" customHeight="1">
      <x:c r="A148" s="8"/>
      <x:c r="B148" s="8"/>
      <x:c r="C148" s="12"/>
      <x:c r="D148" s="8"/>
      <x:c r="E148" s="11"/>
      <x:c r="F148" s="8"/>
      <x:c r="G148" s="1" t="str">
        <x:f>IF(A148="",IF(COUNTA(B148:F148)&gt;0,"Missing payment ID",""),IF(COUNTIF($A$6:$A$205,A148)&lt;&gt;1,"Duplicate payment ID",IF(COUNTIF(Bookings!$A$6:$A$105,B148)&lt;&gt;1,"Unknown/duplicate booking",IF(OR(NOT(ISNUMBER(C148)),NOT(ISNUMBER(E148))),"Check date/amount",IF(OR(D148="Rental",D148="Deposit"),"OK","Check type")))))</x:f>
      </x:c>
    </x:row>
    <x:row r="149" ht="23" customHeight="1">
      <x:c r="A149" s="8"/>
      <x:c r="B149" s="8"/>
      <x:c r="C149" s="12"/>
      <x:c r="D149" s="8"/>
      <x:c r="E149" s="11"/>
      <x:c r="F149" s="8"/>
      <x:c r="G149" s="1" t="str">
        <x:f>IF(A149="",IF(COUNTA(B149:F149)&gt;0,"Missing payment ID",""),IF(COUNTIF($A$6:$A$205,A149)&lt;&gt;1,"Duplicate payment ID",IF(COUNTIF(Bookings!$A$6:$A$105,B149)&lt;&gt;1,"Unknown/duplicate booking",IF(OR(NOT(ISNUMBER(C149)),NOT(ISNUMBER(E149))),"Check date/amount",IF(OR(D149="Rental",D149="Deposit"),"OK","Check type")))))</x:f>
      </x:c>
    </x:row>
    <x:row r="150" ht="23" customHeight="1">
      <x:c r="A150" s="8"/>
      <x:c r="B150" s="8"/>
      <x:c r="C150" s="12"/>
      <x:c r="D150" s="8"/>
      <x:c r="E150" s="11"/>
      <x:c r="F150" s="8"/>
      <x:c r="G150" s="1" t="str">
        <x:f>IF(A150="",IF(COUNTA(B150:F150)&gt;0,"Missing payment ID",""),IF(COUNTIF($A$6:$A$205,A150)&lt;&gt;1,"Duplicate payment ID",IF(COUNTIF(Bookings!$A$6:$A$105,B150)&lt;&gt;1,"Unknown/duplicate booking",IF(OR(NOT(ISNUMBER(C150)),NOT(ISNUMBER(E150))),"Check date/amount",IF(OR(D150="Rental",D150="Deposit"),"OK","Check type")))))</x:f>
      </x:c>
    </x:row>
    <x:row r="151" ht="23" customHeight="1">
      <x:c r="A151" s="8"/>
      <x:c r="B151" s="8"/>
      <x:c r="C151" s="12"/>
      <x:c r="D151" s="8"/>
      <x:c r="E151" s="11"/>
      <x:c r="F151" s="8"/>
      <x:c r="G151" s="1" t="str">
        <x:f>IF(A151="",IF(COUNTA(B151:F151)&gt;0,"Missing payment ID",""),IF(COUNTIF($A$6:$A$205,A151)&lt;&gt;1,"Duplicate payment ID",IF(COUNTIF(Bookings!$A$6:$A$105,B151)&lt;&gt;1,"Unknown/duplicate booking",IF(OR(NOT(ISNUMBER(C151)),NOT(ISNUMBER(E151))),"Check date/amount",IF(OR(D151="Rental",D151="Deposit"),"OK","Check type")))))</x:f>
      </x:c>
    </x:row>
    <x:row r="152" ht="23" customHeight="1">
      <x:c r="A152" s="8"/>
      <x:c r="B152" s="8"/>
      <x:c r="C152" s="12"/>
      <x:c r="D152" s="8"/>
      <x:c r="E152" s="11"/>
      <x:c r="F152" s="8"/>
      <x:c r="G152" s="1" t="str">
        <x:f>IF(A152="",IF(COUNTA(B152:F152)&gt;0,"Missing payment ID",""),IF(COUNTIF($A$6:$A$205,A152)&lt;&gt;1,"Duplicate payment ID",IF(COUNTIF(Bookings!$A$6:$A$105,B152)&lt;&gt;1,"Unknown/duplicate booking",IF(OR(NOT(ISNUMBER(C152)),NOT(ISNUMBER(E152))),"Check date/amount",IF(OR(D152="Rental",D152="Deposit"),"OK","Check type")))))</x:f>
      </x:c>
    </x:row>
    <x:row r="153" ht="23" customHeight="1">
      <x:c r="A153" s="8"/>
      <x:c r="B153" s="8"/>
      <x:c r="C153" s="12"/>
      <x:c r="D153" s="8"/>
      <x:c r="E153" s="11"/>
      <x:c r="F153" s="8"/>
      <x:c r="G153" s="1" t="str">
        <x:f>IF(A153="",IF(COUNTA(B153:F153)&gt;0,"Missing payment ID",""),IF(COUNTIF($A$6:$A$205,A153)&lt;&gt;1,"Duplicate payment ID",IF(COUNTIF(Bookings!$A$6:$A$105,B153)&lt;&gt;1,"Unknown/duplicate booking",IF(OR(NOT(ISNUMBER(C153)),NOT(ISNUMBER(E153))),"Check date/amount",IF(OR(D153="Rental",D153="Deposit"),"OK","Check type")))))</x:f>
      </x:c>
    </x:row>
    <x:row r="154" ht="23" customHeight="1">
      <x:c r="A154" s="8"/>
      <x:c r="B154" s="8"/>
      <x:c r="C154" s="12"/>
      <x:c r="D154" s="8"/>
      <x:c r="E154" s="11"/>
      <x:c r="F154" s="8"/>
      <x:c r="G154" s="1" t="str">
        <x:f>IF(A154="",IF(COUNTA(B154:F154)&gt;0,"Missing payment ID",""),IF(COUNTIF($A$6:$A$205,A154)&lt;&gt;1,"Duplicate payment ID",IF(COUNTIF(Bookings!$A$6:$A$105,B154)&lt;&gt;1,"Unknown/duplicate booking",IF(OR(NOT(ISNUMBER(C154)),NOT(ISNUMBER(E154))),"Check date/amount",IF(OR(D154="Rental",D154="Deposit"),"OK","Check type")))))</x:f>
      </x:c>
    </x:row>
    <x:row r="155" ht="23" customHeight="1">
      <x:c r="A155" s="8"/>
      <x:c r="B155" s="8"/>
      <x:c r="C155" s="12"/>
      <x:c r="D155" s="8"/>
      <x:c r="E155" s="11"/>
      <x:c r="F155" s="8"/>
      <x:c r="G155" s="1" t="str">
        <x:f>IF(A155="",IF(COUNTA(B155:F155)&gt;0,"Missing payment ID",""),IF(COUNTIF($A$6:$A$205,A155)&lt;&gt;1,"Duplicate payment ID",IF(COUNTIF(Bookings!$A$6:$A$105,B155)&lt;&gt;1,"Unknown/duplicate booking",IF(OR(NOT(ISNUMBER(C155)),NOT(ISNUMBER(E155))),"Check date/amount",IF(OR(D155="Rental",D155="Deposit"),"OK","Check type")))))</x:f>
      </x:c>
    </x:row>
    <x:row r="156" ht="23" customHeight="1">
      <x:c r="A156" s="8"/>
      <x:c r="B156" s="8"/>
      <x:c r="C156" s="12"/>
      <x:c r="D156" s="8"/>
      <x:c r="E156" s="11"/>
      <x:c r="F156" s="8"/>
      <x:c r="G156" s="1" t="str">
        <x:f>IF(A156="",IF(COUNTA(B156:F156)&gt;0,"Missing payment ID",""),IF(COUNTIF($A$6:$A$205,A156)&lt;&gt;1,"Duplicate payment ID",IF(COUNTIF(Bookings!$A$6:$A$105,B156)&lt;&gt;1,"Unknown/duplicate booking",IF(OR(NOT(ISNUMBER(C156)),NOT(ISNUMBER(E156))),"Check date/amount",IF(OR(D156="Rental",D156="Deposit"),"OK","Check type")))))</x:f>
      </x:c>
    </x:row>
    <x:row r="157" ht="23" customHeight="1">
      <x:c r="A157" s="8"/>
      <x:c r="B157" s="8"/>
      <x:c r="C157" s="12"/>
      <x:c r="D157" s="8"/>
      <x:c r="E157" s="11"/>
      <x:c r="F157" s="8"/>
      <x:c r="G157" s="1" t="str">
        <x:f>IF(A157="",IF(COUNTA(B157:F157)&gt;0,"Missing payment ID",""),IF(COUNTIF($A$6:$A$205,A157)&lt;&gt;1,"Duplicate payment ID",IF(COUNTIF(Bookings!$A$6:$A$105,B157)&lt;&gt;1,"Unknown/duplicate booking",IF(OR(NOT(ISNUMBER(C157)),NOT(ISNUMBER(E157))),"Check date/amount",IF(OR(D157="Rental",D157="Deposit"),"OK","Check type")))))</x:f>
      </x:c>
    </x:row>
    <x:row r="158" ht="23" customHeight="1">
      <x:c r="A158" s="8"/>
      <x:c r="B158" s="8"/>
      <x:c r="C158" s="12"/>
      <x:c r="D158" s="8"/>
      <x:c r="E158" s="11"/>
      <x:c r="F158" s="8"/>
      <x:c r="G158" s="1" t="str">
        <x:f>IF(A158="",IF(COUNTA(B158:F158)&gt;0,"Missing payment ID",""),IF(COUNTIF($A$6:$A$205,A158)&lt;&gt;1,"Duplicate payment ID",IF(COUNTIF(Bookings!$A$6:$A$105,B158)&lt;&gt;1,"Unknown/duplicate booking",IF(OR(NOT(ISNUMBER(C158)),NOT(ISNUMBER(E158))),"Check date/amount",IF(OR(D158="Rental",D158="Deposit"),"OK","Check type")))))</x:f>
      </x:c>
    </x:row>
    <x:row r="159" ht="23" customHeight="1">
      <x:c r="A159" s="8"/>
      <x:c r="B159" s="8"/>
      <x:c r="C159" s="12"/>
      <x:c r="D159" s="8"/>
      <x:c r="E159" s="11"/>
      <x:c r="F159" s="8"/>
      <x:c r="G159" s="1" t="str">
        <x:f>IF(A159="",IF(COUNTA(B159:F159)&gt;0,"Missing payment ID",""),IF(COUNTIF($A$6:$A$205,A159)&lt;&gt;1,"Duplicate payment ID",IF(COUNTIF(Bookings!$A$6:$A$105,B159)&lt;&gt;1,"Unknown/duplicate booking",IF(OR(NOT(ISNUMBER(C159)),NOT(ISNUMBER(E159))),"Check date/amount",IF(OR(D159="Rental",D159="Deposit"),"OK","Check type")))))</x:f>
      </x:c>
    </x:row>
    <x:row r="160" ht="23" customHeight="1">
      <x:c r="A160" s="8"/>
      <x:c r="B160" s="8"/>
      <x:c r="C160" s="12"/>
      <x:c r="D160" s="8"/>
      <x:c r="E160" s="11"/>
      <x:c r="F160" s="8"/>
      <x:c r="G160" s="1" t="str">
        <x:f>IF(A160="",IF(COUNTA(B160:F160)&gt;0,"Missing payment ID",""),IF(COUNTIF($A$6:$A$205,A160)&lt;&gt;1,"Duplicate payment ID",IF(COUNTIF(Bookings!$A$6:$A$105,B160)&lt;&gt;1,"Unknown/duplicate booking",IF(OR(NOT(ISNUMBER(C160)),NOT(ISNUMBER(E160))),"Check date/amount",IF(OR(D160="Rental",D160="Deposit"),"OK","Check type")))))</x:f>
      </x:c>
    </x:row>
    <x:row r="161" ht="23" customHeight="1">
      <x:c r="A161" s="8"/>
      <x:c r="B161" s="8"/>
      <x:c r="C161" s="12"/>
      <x:c r="D161" s="8"/>
      <x:c r="E161" s="11"/>
      <x:c r="F161" s="8"/>
      <x:c r="G161" s="1" t="str">
        <x:f>IF(A161="",IF(COUNTA(B161:F161)&gt;0,"Missing payment ID",""),IF(COUNTIF($A$6:$A$205,A161)&lt;&gt;1,"Duplicate payment ID",IF(COUNTIF(Bookings!$A$6:$A$105,B161)&lt;&gt;1,"Unknown/duplicate booking",IF(OR(NOT(ISNUMBER(C161)),NOT(ISNUMBER(E161))),"Check date/amount",IF(OR(D161="Rental",D161="Deposit"),"OK","Check type")))))</x:f>
      </x:c>
    </x:row>
    <x:row r="162" ht="23" customHeight="1">
      <x:c r="A162" s="8"/>
      <x:c r="B162" s="8"/>
      <x:c r="C162" s="12"/>
      <x:c r="D162" s="8"/>
      <x:c r="E162" s="11"/>
      <x:c r="F162" s="8"/>
      <x:c r="G162" s="1" t="str">
        <x:f>IF(A162="",IF(COUNTA(B162:F162)&gt;0,"Missing payment ID",""),IF(COUNTIF($A$6:$A$205,A162)&lt;&gt;1,"Duplicate payment ID",IF(COUNTIF(Bookings!$A$6:$A$105,B162)&lt;&gt;1,"Unknown/duplicate booking",IF(OR(NOT(ISNUMBER(C162)),NOT(ISNUMBER(E162))),"Check date/amount",IF(OR(D162="Rental",D162="Deposit"),"OK","Check type")))))</x:f>
      </x:c>
    </x:row>
    <x:row r="163" ht="23" customHeight="1">
      <x:c r="A163" s="8"/>
      <x:c r="B163" s="8"/>
      <x:c r="C163" s="12"/>
      <x:c r="D163" s="8"/>
      <x:c r="E163" s="11"/>
      <x:c r="F163" s="8"/>
      <x:c r="G163" s="1" t="str">
        <x:f>IF(A163="",IF(COUNTA(B163:F163)&gt;0,"Missing payment ID",""),IF(COUNTIF($A$6:$A$205,A163)&lt;&gt;1,"Duplicate payment ID",IF(COUNTIF(Bookings!$A$6:$A$105,B163)&lt;&gt;1,"Unknown/duplicate booking",IF(OR(NOT(ISNUMBER(C163)),NOT(ISNUMBER(E163))),"Check date/amount",IF(OR(D163="Rental",D163="Deposit"),"OK","Check type")))))</x:f>
      </x:c>
    </x:row>
    <x:row r="164" ht="23" customHeight="1">
      <x:c r="A164" s="8"/>
      <x:c r="B164" s="8"/>
      <x:c r="C164" s="12"/>
      <x:c r="D164" s="8"/>
      <x:c r="E164" s="11"/>
      <x:c r="F164" s="8"/>
      <x:c r="G164" s="1" t="str">
        <x:f>IF(A164="",IF(COUNTA(B164:F164)&gt;0,"Missing payment ID",""),IF(COUNTIF($A$6:$A$205,A164)&lt;&gt;1,"Duplicate payment ID",IF(COUNTIF(Bookings!$A$6:$A$105,B164)&lt;&gt;1,"Unknown/duplicate booking",IF(OR(NOT(ISNUMBER(C164)),NOT(ISNUMBER(E164))),"Check date/amount",IF(OR(D164="Rental",D164="Deposit"),"OK","Check type")))))</x:f>
      </x:c>
    </x:row>
    <x:row r="165" ht="23" customHeight="1">
      <x:c r="A165" s="8"/>
      <x:c r="B165" s="8"/>
      <x:c r="C165" s="12"/>
      <x:c r="D165" s="8"/>
      <x:c r="E165" s="11"/>
      <x:c r="F165" s="8"/>
      <x:c r="G165" s="1" t="str">
        <x:f>IF(A165="",IF(COUNTA(B165:F165)&gt;0,"Missing payment ID",""),IF(COUNTIF($A$6:$A$205,A165)&lt;&gt;1,"Duplicate payment ID",IF(COUNTIF(Bookings!$A$6:$A$105,B165)&lt;&gt;1,"Unknown/duplicate booking",IF(OR(NOT(ISNUMBER(C165)),NOT(ISNUMBER(E165))),"Check date/amount",IF(OR(D165="Rental",D165="Deposit"),"OK","Check type")))))</x:f>
      </x:c>
    </x:row>
    <x:row r="166" ht="23" customHeight="1">
      <x:c r="A166" s="8"/>
      <x:c r="B166" s="8"/>
      <x:c r="C166" s="12"/>
      <x:c r="D166" s="8"/>
      <x:c r="E166" s="11"/>
      <x:c r="F166" s="8"/>
      <x:c r="G166" s="1" t="str">
        <x:f>IF(A166="",IF(COUNTA(B166:F166)&gt;0,"Missing payment ID",""),IF(COUNTIF($A$6:$A$205,A166)&lt;&gt;1,"Duplicate payment ID",IF(COUNTIF(Bookings!$A$6:$A$105,B166)&lt;&gt;1,"Unknown/duplicate booking",IF(OR(NOT(ISNUMBER(C166)),NOT(ISNUMBER(E166))),"Check date/amount",IF(OR(D166="Rental",D166="Deposit"),"OK","Check type")))))</x:f>
      </x:c>
    </x:row>
    <x:row r="167" ht="23" customHeight="1">
      <x:c r="A167" s="8"/>
      <x:c r="B167" s="8"/>
      <x:c r="C167" s="12"/>
      <x:c r="D167" s="8"/>
      <x:c r="E167" s="11"/>
      <x:c r="F167" s="8"/>
      <x:c r="G167" s="1" t="str">
        <x:f>IF(A167="",IF(COUNTA(B167:F167)&gt;0,"Missing payment ID",""),IF(COUNTIF($A$6:$A$205,A167)&lt;&gt;1,"Duplicate payment ID",IF(COUNTIF(Bookings!$A$6:$A$105,B167)&lt;&gt;1,"Unknown/duplicate booking",IF(OR(NOT(ISNUMBER(C167)),NOT(ISNUMBER(E167))),"Check date/amount",IF(OR(D167="Rental",D167="Deposit"),"OK","Check type")))))</x:f>
      </x:c>
    </x:row>
    <x:row r="168" ht="23" customHeight="1">
      <x:c r="A168" s="8"/>
      <x:c r="B168" s="8"/>
      <x:c r="C168" s="12"/>
      <x:c r="D168" s="8"/>
      <x:c r="E168" s="11"/>
      <x:c r="F168" s="8"/>
      <x:c r="G168" s="1" t="str">
        <x:f>IF(A168="",IF(COUNTA(B168:F168)&gt;0,"Missing payment ID",""),IF(COUNTIF($A$6:$A$205,A168)&lt;&gt;1,"Duplicate payment ID",IF(COUNTIF(Bookings!$A$6:$A$105,B168)&lt;&gt;1,"Unknown/duplicate booking",IF(OR(NOT(ISNUMBER(C168)),NOT(ISNUMBER(E168))),"Check date/amount",IF(OR(D168="Rental",D168="Deposit"),"OK","Check type")))))</x:f>
      </x:c>
    </x:row>
    <x:row r="169" ht="23" customHeight="1">
      <x:c r="A169" s="8"/>
      <x:c r="B169" s="8"/>
      <x:c r="C169" s="12"/>
      <x:c r="D169" s="8"/>
      <x:c r="E169" s="11"/>
      <x:c r="F169" s="8"/>
      <x:c r="G169" s="1" t="str">
        <x:f>IF(A169="",IF(COUNTA(B169:F169)&gt;0,"Missing payment ID",""),IF(COUNTIF($A$6:$A$205,A169)&lt;&gt;1,"Duplicate payment ID",IF(COUNTIF(Bookings!$A$6:$A$105,B169)&lt;&gt;1,"Unknown/duplicate booking",IF(OR(NOT(ISNUMBER(C169)),NOT(ISNUMBER(E169))),"Check date/amount",IF(OR(D169="Rental",D169="Deposit"),"OK","Check type")))))</x:f>
      </x:c>
    </x:row>
    <x:row r="170" ht="23" customHeight="1">
      <x:c r="A170" s="8"/>
      <x:c r="B170" s="8"/>
      <x:c r="C170" s="12"/>
      <x:c r="D170" s="8"/>
      <x:c r="E170" s="11"/>
      <x:c r="F170" s="8"/>
      <x:c r="G170" s="1" t="str">
        <x:f>IF(A170="",IF(COUNTA(B170:F170)&gt;0,"Missing payment ID",""),IF(COUNTIF($A$6:$A$205,A170)&lt;&gt;1,"Duplicate payment ID",IF(COUNTIF(Bookings!$A$6:$A$105,B170)&lt;&gt;1,"Unknown/duplicate booking",IF(OR(NOT(ISNUMBER(C170)),NOT(ISNUMBER(E170))),"Check date/amount",IF(OR(D170="Rental",D170="Deposit"),"OK","Check type")))))</x:f>
      </x:c>
    </x:row>
    <x:row r="171" ht="23" customHeight="1">
      <x:c r="A171" s="8"/>
      <x:c r="B171" s="8"/>
      <x:c r="C171" s="12"/>
      <x:c r="D171" s="8"/>
      <x:c r="E171" s="11"/>
      <x:c r="F171" s="8"/>
      <x:c r="G171" s="1" t="str">
        <x:f>IF(A171="",IF(COUNTA(B171:F171)&gt;0,"Missing payment ID",""),IF(COUNTIF($A$6:$A$205,A171)&lt;&gt;1,"Duplicate payment ID",IF(COUNTIF(Bookings!$A$6:$A$105,B171)&lt;&gt;1,"Unknown/duplicate booking",IF(OR(NOT(ISNUMBER(C171)),NOT(ISNUMBER(E171))),"Check date/amount",IF(OR(D171="Rental",D171="Deposit"),"OK","Check type")))))</x:f>
      </x:c>
    </x:row>
    <x:row r="172" ht="23" customHeight="1">
      <x:c r="A172" s="8"/>
      <x:c r="B172" s="8"/>
      <x:c r="C172" s="12"/>
      <x:c r="D172" s="8"/>
      <x:c r="E172" s="11"/>
      <x:c r="F172" s="8"/>
      <x:c r="G172" s="1" t="str">
        <x:f>IF(A172="",IF(COUNTA(B172:F172)&gt;0,"Missing payment ID",""),IF(COUNTIF($A$6:$A$205,A172)&lt;&gt;1,"Duplicate payment ID",IF(COUNTIF(Bookings!$A$6:$A$105,B172)&lt;&gt;1,"Unknown/duplicate booking",IF(OR(NOT(ISNUMBER(C172)),NOT(ISNUMBER(E172))),"Check date/amount",IF(OR(D172="Rental",D172="Deposit"),"OK","Check type")))))</x:f>
      </x:c>
    </x:row>
    <x:row r="173" ht="23" customHeight="1">
      <x:c r="A173" s="8"/>
      <x:c r="B173" s="8"/>
      <x:c r="C173" s="12"/>
      <x:c r="D173" s="8"/>
      <x:c r="E173" s="11"/>
      <x:c r="F173" s="8"/>
      <x:c r="G173" s="1" t="str">
        <x:f>IF(A173="",IF(COUNTA(B173:F173)&gt;0,"Missing payment ID",""),IF(COUNTIF($A$6:$A$205,A173)&lt;&gt;1,"Duplicate payment ID",IF(COUNTIF(Bookings!$A$6:$A$105,B173)&lt;&gt;1,"Unknown/duplicate booking",IF(OR(NOT(ISNUMBER(C173)),NOT(ISNUMBER(E173))),"Check date/amount",IF(OR(D173="Rental",D173="Deposit"),"OK","Check type")))))</x:f>
      </x:c>
    </x:row>
    <x:row r="174" ht="23" customHeight="1">
      <x:c r="A174" s="8"/>
      <x:c r="B174" s="8"/>
      <x:c r="C174" s="12"/>
      <x:c r="D174" s="8"/>
      <x:c r="E174" s="11"/>
      <x:c r="F174" s="8"/>
      <x:c r="G174" s="1" t="str">
        <x:f>IF(A174="",IF(COUNTA(B174:F174)&gt;0,"Missing payment ID",""),IF(COUNTIF($A$6:$A$205,A174)&lt;&gt;1,"Duplicate payment ID",IF(COUNTIF(Bookings!$A$6:$A$105,B174)&lt;&gt;1,"Unknown/duplicate booking",IF(OR(NOT(ISNUMBER(C174)),NOT(ISNUMBER(E174))),"Check date/amount",IF(OR(D174="Rental",D174="Deposit"),"OK","Check type")))))</x:f>
      </x:c>
    </x:row>
    <x:row r="175" ht="23" customHeight="1">
      <x:c r="A175" s="8"/>
      <x:c r="B175" s="8"/>
      <x:c r="C175" s="12"/>
      <x:c r="D175" s="8"/>
      <x:c r="E175" s="11"/>
      <x:c r="F175" s="8"/>
      <x:c r="G175" s="1" t="str">
        <x:f>IF(A175="",IF(COUNTA(B175:F175)&gt;0,"Missing payment ID",""),IF(COUNTIF($A$6:$A$205,A175)&lt;&gt;1,"Duplicate payment ID",IF(COUNTIF(Bookings!$A$6:$A$105,B175)&lt;&gt;1,"Unknown/duplicate booking",IF(OR(NOT(ISNUMBER(C175)),NOT(ISNUMBER(E175))),"Check date/amount",IF(OR(D175="Rental",D175="Deposit"),"OK","Check type")))))</x:f>
      </x:c>
    </x:row>
    <x:row r="176" ht="23" customHeight="1">
      <x:c r="A176" s="8"/>
      <x:c r="B176" s="8"/>
      <x:c r="C176" s="12"/>
      <x:c r="D176" s="8"/>
      <x:c r="E176" s="11"/>
      <x:c r="F176" s="8"/>
      <x:c r="G176" s="1" t="str">
        <x:f>IF(A176="",IF(COUNTA(B176:F176)&gt;0,"Missing payment ID",""),IF(COUNTIF($A$6:$A$205,A176)&lt;&gt;1,"Duplicate payment ID",IF(COUNTIF(Bookings!$A$6:$A$105,B176)&lt;&gt;1,"Unknown/duplicate booking",IF(OR(NOT(ISNUMBER(C176)),NOT(ISNUMBER(E176))),"Check date/amount",IF(OR(D176="Rental",D176="Deposit"),"OK","Check type")))))</x:f>
      </x:c>
    </x:row>
    <x:row r="177" ht="23" customHeight="1">
      <x:c r="A177" s="8"/>
      <x:c r="B177" s="8"/>
      <x:c r="C177" s="12"/>
      <x:c r="D177" s="8"/>
      <x:c r="E177" s="11"/>
      <x:c r="F177" s="8"/>
      <x:c r="G177" s="1" t="str">
        <x:f>IF(A177="",IF(COUNTA(B177:F177)&gt;0,"Missing payment ID",""),IF(COUNTIF($A$6:$A$205,A177)&lt;&gt;1,"Duplicate payment ID",IF(COUNTIF(Bookings!$A$6:$A$105,B177)&lt;&gt;1,"Unknown/duplicate booking",IF(OR(NOT(ISNUMBER(C177)),NOT(ISNUMBER(E177))),"Check date/amount",IF(OR(D177="Rental",D177="Deposit"),"OK","Check type")))))</x:f>
      </x:c>
    </x:row>
    <x:row r="178" ht="23" customHeight="1">
      <x:c r="A178" s="8"/>
      <x:c r="B178" s="8"/>
      <x:c r="C178" s="12"/>
      <x:c r="D178" s="8"/>
      <x:c r="E178" s="11"/>
      <x:c r="F178" s="8"/>
      <x:c r="G178" s="1" t="str">
        <x:f>IF(A178="",IF(COUNTA(B178:F178)&gt;0,"Missing payment ID",""),IF(COUNTIF($A$6:$A$205,A178)&lt;&gt;1,"Duplicate payment ID",IF(COUNTIF(Bookings!$A$6:$A$105,B178)&lt;&gt;1,"Unknown/duplicate booking",IF(OR(NOT(ISNUMBER(C178)),NOT(ISNUMBER(E178))),"Check date/amount",IF(OR(D178="Rental",D178="Deposit"),"OK","Check type")))))</x:f>
      </x:c>
    </x:row>
    <x:row r="179" ht="23" customHeight="1">
      <x:c r="A179" s="8"/>
      <x:c r="B179" s="8"/>
      <x:c r="C179" s="12"/>
      <x:c r="D179" s="8"/>
      <x:c r="E179" s="11"/>
      <x:c r="F179" s="8"/>
      <x:c r="G179" s="1" t="str">
        <x:f>IF(A179="",IF(COUNTA(B179:F179)&gt;0,"Missing payment ID",""),IF(COUNTIF($A$6:$A$205,A179)&lt;&gt;1,"Duplicate payment ID",IF(COUNTIF(Bookings!$A$6:$A$105,B179)&lt;&gt;1,"Unknown/duplicate booking",IF(OR(NOT(ISNUMBER(C179)),NOT(ISNUMBER(E179))),"Check date/amount",IF(OR(D179="Rental",D179="Deposit"),"OK","Check type")))))</x:f>
      </x:c>
    </x:row>
    <x:row r="180" ht="23" customHeight="1">
      <x:c r="A180" s="8"/>
      <x:c r="B180" s="8"/>
      <x:c r="C180" s="12"/>
      <x:c r="D180" s="8"/>
      <x:c r="E180" s="11"/>
      <x:c r="F180" s="8"/>
      <x:c r="G180" s="1" t="str">
        <x:f>IF(A180="",IF(COUNTA(B180:F180)&gt;0,"Missing payment ID",""),IF(COUNTIF($A$6:$A$205,A180)&lt;&gt;1,"Duplicate payment ID",IF(COUNTIF(Bookings!$A$6:$A$105,B180)&lt;&gt;1,"Unknown/duplicate booking",IF(OR(NOT(ISNUMBER(C180)),NOT(ISNUMBER(E180))),"Check date/amount",IF(OR(D180="Rental",D180="Deposit"),"OK","Check type")))))</x:f>
      </x:c>
    </x:row>
    <x:row r="181" ht="23" customHeight="1">
      <x:c r="A181" s="8"/>
      <x:c r="B181" s="8"/>
      <x:c r="C181" s="12"/>
      <x:c r="D181" s="8"/>
      <x:c r="E181" s="11"/>
      <x:c r="F181" s="8"/>
      <x:c r="G181" s="1" t="str">
        <x:f>IF(A181="",IF(COUNTA(B181:F181)&gt;0,"Missing payment ID",""),IF(COUNTIF($A$6:$A$205,A181)&lt;&gt;1,"Duplicate payment ID",IF(COUNTIF(Bookings!$A$6:$A$105,B181)&lt;&gt;1,"Unknown/duplicate booking",IF(OR(NOT(ISNUMBER(C181)),NOT(ISNUMBER(E181))),"Check date/amount",IF(OR(D181="Rental",D181="Deposit"),"OK","Check type")))))</x:f>
      </x:c>
    </x:row>
    <x:row r="182" ht="23" customHeight="1">
      <x:c r="A182" s="8"/>
      <x:c r="B182" s="8"/>
      <x:c r="C182" s="12"/>
      <x:c r="D182" s="8"/>
      <x:c r="E182" s="11"/>
      <x:c r="F182" s="8"/>
      <x:c r="G182" s="1" t="str">
        <x:f>IF(A182="",IF(COUNTA(B182:F182)&gt;0,"Missing payment ID",""),IF(COUNTIF($A$6:$A$205,A182)&lt;&gt;1,"Duplicate payment ID",IF(COUNTIF(Bookings!$A$6:$A$105,B182)&lt;&gt;1,"Unknown/duplicate booking",IF(OR(NOT(ISNUMBER(C182)),NOT(ISNUMBER(E182))),"Check date/amount",IF(OR(D182="Rental",D182="Deposit"),"OK","Check type")))))</x:f>
      </x:c>
    </x:row>
    <x:row r="183" ht="23" customHeight="1">
      <x:c r="A183" s="8"/>
      <x:c r="B183" s="8"/>
      <x:c r="C183" s="12"/>
      <x:c r="D183" s="8"/>
      <x:c r="E183" s="11"/>
      <x:c r="F183" s="8"/>
      <x:c r="G183" s="1" t="str">
        <x:f>IF(A183="",IF(COUNTA(B183:F183)&gt;0,"Missing payment ID",""),IF(COUNTIF($A$6:$A$205,A183)&lt;&gt;1,"Duplicate payment ID",IF(COUNTIF(Bookings!$A$6:$A$105,B183)&lt;&gt;1,"Unknown/duplicate booking",IF(OR(NOT(ISNUMBER(C183)),NOT(ISNUMBER(E183))),"Check date/amount",IF(OR(D183="Rental",D183="Deposit"),"OK","Check type")))))</x:f>
      </x:c>
    </x:row>
    <x:row r="184" ht="23" customHeight="1">
      <x:c r="A184" s="8"/>
      <x:c r="B184" s="8"/>
      <x:c r="C184" s="12"/>
      <x:c r="D184" s="8"/>
      <x:c r="E184" s="11"/>
      <x:c r="F184" s="8"/>
      <x:c r="G184" s="1" t="str">
        <x:f>IF(A184="",IF(COUNTA(B184:F184)&gt;0,"Missing payment ID",""),IF(COUNTIF($A$6:$A$205,A184)&lt;&gt;1,"Duplicate payment ID",IF(COUNTIF(Bookings!$A$6:$A$105,B184)&lt;&gt;1,"Unknown/duplicate booking",IF(OR(NOT(ISNUMBER(C184)),NOT(ISNUMBER(E184))),"Check date/amount",IF(OR(D184="Rental",D184="Deposit"),"OK","Check type")))))</x:f>
      </x:c>
    </x:row>
    <x:row r="185" ht="23" customHeight="1">
      <x:c r="A185" s="8"/>
      <x:c r="B185" s="8"/>
      <x:c r="C185" s="12"/>
      <x:c r="D185" s="8"/>
      <x:c r="E185" s="11"/>
      <x:c r="F185" s="8"/>
      <x:c r="G185" s="1" t="str">
        <x:f>IF(A185="",IF(COUNTA(B185:F185)&gt;0,"Missing payment ID",""),IF(COUNTIF($A$6:$A$205,A185)&lt;&gt;1,"Duplicate payment ID",IF(COUNTIF(Bookings!$A$6:$A$105,B185)&lt;&gt;1,"Unknown/duplicate booking",IF(OR(NOT(ISNUMBER(C185)),NOT(ISNUMBER(E185))),"Check date/amount",IF(OR(D185="Rental",D185="Deposit"),"OK","Check type")))))</x:f>
      </x:c>
    </x:row>
    <x:row r="186" ht="23" customHeight="1">
      <x:c r="A186" s="8"/>
      <x:c r="B186" s="8"/>
      <x:c r="C186" s="12"/>
      <x:c r="D186" s="8"/>
      <x:c r="E186" s="11"/>
      <x:c r="F186" s="8"/>
      <x:c r="G186" s="1" t="str">
        <x:f>IF(A186="",IF(COUNTA(B186:F186)&gt;0,"Missing payment ID",""),IF(COUNTIF($A$6:$A$205,A186)&lt;&gt;1,"Duplicate payment ID",IF(COUNTIF(Bookings!$A$6:$A$105,B186)&lt;&gt;1,"Unknown/duplicate booking",IF(OR(NOT(ISNUMBER(C186)),NOT(ISNUMBER(E186))),"Check date/amount",IF(OR(D186="Rental",D186="Deposit"),"OK","Check type")))))</x:f>
      </x:c>
    </x:row>
    <x:row r="187" ht="23" customHeight="1">
      <x:c r="A187" s="8"/>
      <x:c r="B187" s="8"/>
      <x:c r="C187" s="12"/>
      <x:c r="D187" s="8"/>
      <x:c r="E187" s="11"/>
      <x:c r="F187" s="8"/>
      <x:c r="G187" s="1" t="str">
        <x:f>IF(A187="",IF(COUNTA(B187:F187)&gt;0,"Missing payment ID",""),IF(COUNTIF($A$6:$A$205,A187)&lt;&gt;1,"Duplicate payment ID",IF(COUNTIF(Bookings!$A$6:$A$105,B187)&lt;&gt;1,"Unknown/duplicate booking",IF(OR(NOT(ISNUMBER(C187)),NOT(ISNUMBER(E187))),"Check date/amount",IF(OR(D187="Rental",D187="Deposit"),"OK","Check type")))))</x:f>
      </x:c>
    </x:row>
    <x:row r="188" ht="23" customHeight="1">
      <x:c r="A188" s="8"/>
      <x:c r="B188" s="8"/>
      <x:c r="C188" s="12"/>
      <x:c r="D188" s="8"/>
      <x:c r="E188" s="11"/>
      <x:c r="F188" s="8"/>
      <x:c r="G188" s="1" t="str">
        <x:f>IF(A188="",IF(COUNTA(B188:F188)&gt;0,"Missing payment ID",""),IF(COUNTIF($A$6:$A$205,A188)&lt;&gt;1,"Duplicate payment ID",IF(COUNTIF(Bookings!$A$6:$A$105,B188)&lt;&gt;1,"Unknown/duplicate booking",IF(OR(NOT(ISNUMBER(C188)),NOT(ISNUMBER(E188))),"Check date/amount",IF(OR(D188="Rental",D188="Deposit"),"OK","Check type")))))</x:f>
      </x:c>
    </x:row>
    <x:row r="189" ht="23" customHeight="1">
      <x:c r="A189" s="8"/>
      <x:c r="B189" s="8"/>
      <x:c r="C189" s="12"/>
      <x:c r="D189" s="8"/>
      <x:c r="E189" s="11"/>
      <x:c r="F189" s="8"/>
      <x:c r="G189" s="1" t="str">
        <x:f>IF(A189="",IF(COUNTA(B189:F189)&gt;0,"Missing payment ID",""),IF(COUNTIF($A$6:$A$205,A189)&lt;&gt;1,"Duplicate payment ID",IF(COUNTIF(Bookings!$A$6:$A$105,B189)&lt;&gt;1,"Unknown/duplicate booking",IF(OR(NOT(ISNUMBER(C189)),NOT(ISNUMBER(E189))),"Check date/amount",IF(OR(D189="Rental",D189="Deposit"),"OK","Check type")))))</x:f>
      </x:c>
    </x:row>
    <x:row r="190" ht="23" customHeight="1">
      <x:c r="A190" s="8"/>
      <x:c r="B190" s="8"/>
      <x:c r="C190" s="12"/>
      <x:c r="D190" s="8"/>
      <x:c r="E190" s="11"/>
      <x:c r="F190" s="8"/>
      <x:c r="G190" s="1" t="str">
        <x:f>IF(A190="",IF(COUNTA(B190:F190)&gt;0,"Missing payment ID",""),IF(COUNTIF($A$6:$A$205,A190)&lt;&gt;1,"Duplicate payment ID",IF(COUNTIF(Bookings!$A$6:$A$105,B190)&lt;&gt;1,"Unknown/duplicate booking",IF(OR(NOT(ISNUMBER(C190)),NOT(ISNUMBER(E190))),"Check date/amount",IF(OR(D190="Rental",D190="Deposit"),"OK","Check type")))))</x:f>
      </x:c>
    </x:row>
    <x:row r="191" ht="23" customHeight="1">
      <x:c r="A191" s="8"/>
      <x:c r="B191" s="8"/>
      <x:c r="C191" s="12"/>
      <x:c r="D191" s="8"/>
      <x:c r="E191" s="11"/>
      <x:c r="F191" s="8"/>
      <x:c r="G191" s="1" t="str">
        <x:f>IF(A191="",IF(COUNTA(B191:F191)&gt;0,"Missing payment ID",""),IF(COUNTIF($A$6:$A$205,A191)&lt;&gt;1,"Duplicate payment ID",IF(COUNTIF(Bookings!$A$6:$A$105,B191)&lt;&gt;1,"Unknown/duplicate booking",IF(OR(NOT(ISNUMBER(C191)),NOT(ISNUMBER(E191))),"Check date/amount",IF(OR(D191="Rental",D191="Deposit"),"OK","Check type")))))</x:f>
      </x:c>
    </x:row>
    <x:row r="192" ht="23" customHeight="1">
      <x:c r="A192" s="8"/>
      <x:c r="B192" s="8"/>
      <x:c r="C192" s="12"/>
      <x:c r="D192" s="8"/>
      <x:c r="E192" s="11"/>
      <x:c r="F192" s="8"/>
      <x:c r="G192" s="1" t="str">
        <x:f>IF(A192="",IF(COUNTA(B192:F192)&gt;0,"Missing payment ID",""),IF(COUNTIF($A$6:$A$205,A192)&lt;&gt;1,"Duplicate payment ID",IF(COUNTIF(Bookings!$A$6:$A$105,B192)&lt;&gt;1,"Unknown/duplicate booking",IF(OR(NOT(ISNUMBER(C192)),NOT(ISNUMBER(E192))),"Check date/amount",IF(OR(D192="Rental",D192="Deposit"),"OK","Check type")))))</x:f>
      </x:c>
    </x:row>
    <x:row r="193" ht="23" customHeight="1">
      <x:c r="A193" s="8"/>
      <x:c r="B193" s="8"/>
      <x:c r="C193" s="12"/>
      <x:c r="D193" s="8"/>
      <x:c r="E193" s="11"/>
      <x:c r="F193" s="8"/>
      <x:c r="G193" s="1" t="str">
        <x:f>IF(A193="",IF(COUNTA(B193:F193)&gt;0,"Missing payment ID",""),IF(COUNTIF($A$6:$A$205,A193)&lt;&gt;1,"Duplicate payment ID",IF(COUNTIF(Bookings!$A$6:$A$105,B193)&lt;&gt;1,"Unknown/duplicate booking",IF(OR(NOT(ISNUMBER(C193)),NOT(ISNUMBER(E193))),"Check date/amount",IF(OR(D193="Rental",D193="Deposit"),"OK","Check type")))))</x:f>
      </x:c>
    </x:row>
    <x:row r="194" ht="23" customHeight="1">
      <x:c r="A194" s="8"/>
      <x:c r="B194" s="8"/>
      <x:c r="C194" s="12"/>
      <x:c r="D194" s="8"/>
      <x:c r="E194" s="11"/>
      <x:c r="F194" s="8"/>
      <x:c r="G194" s="1" t="str">
        <x:f>IF(A194="",IF(COUNTA(B194:F194)&gt;0,"Missing payment ID",""),IF(COUNTIF($A$6:$A$205,A194)&lt;&gt;1,"Duplicate payment ID",IF(COUNTIF(Bookings!$A$6:$A$105,B194)&lt;&gt;1,"Unknown/duplicate booking",IF(OR(NOT(ISNUMBER(C194)),NOT(ISNUMBER(E194))),"Check date/amount",IF(OR(D194="Rental",D194="Deposit"),"OK","Check type")))))</x:f>
      </x:c>
    </x:row>
    <x:row r="195" ht="23" customHeight="1">
      <x:c r="A195" s="8"/>
      <x:c r="B195" s="8"/>
      <x:c r="C195" s="12"/>
      <x:c r="D195" s="8"/>
      <x:c r="E195" s="11"/>
      <x:c r="F195" s="8"/>
      <x:c r="G195" s="1" t="str">
        <x:f>IF(A195="",IF(COUNTA(B195:F195)&gt;0,"Missing payment ID",""),IF(COUNTIF($A$6:$A$205,A195)&lt;&gt;1,"Duplicate payment ID",IF(COUNTIF(Bookings!$A$6:$A$105,B195)&lt;&gt;1,"Unknown/duplicate booking",IF(OR(NOT(ISNUMBER(C195)),NOT(ISNUMBER(E195))),"Check date/amount",IF(OR(D195="Rental",D195="Deposit"),"OK","Check type")))))</x:f>
      </x:c>
    </x:row>
    <x:row r="196" ht="23" customHeight="1">
      <x:c r="A196" s="8"/>
      <x:c r="B196" s="8"/>
      <x:c r="C196" s="12"/>
      <x:c r="D196" s="8"/>
      <x:c r="E196" s="11"/>
      <x:c r="F196" s="8"/>
      <x:c r="G196" s="1" t="str">
        <x:f>IF(A196="",IF(COUNTA(B196:F196)&gt;0,"Missing payment ID",""),IF(COUNTIF($A$6:$A$205,A196)&lt;&gt;1,"Duplicate payment ID",IF(COUNTIF(Bookings!$A$6:$A$105,B196)&lt;&gt;1,"Unknown/duplicate booking",IF(OR(NOT(ISNUMBER(C196)),NOT(ISNUMBER(E196))),"Check date/amount",IF(OR(D196="Rental",D196="Deposit"),"OK","Check type")))))</x:f>
      </x:c>
    </x:row>
    <x:row r="197" ht="23" customHeight="1">
      <x:c r="A197" s="8"/>
      <x:c r="B197" s="8"/>
      <x:c r="C197" s="12"/>
      <x:c r="D197" s="8"/>
      <x:c r="E197" s="11"/>
      <x:c r="F197" s="8"/>
      <x:c r="G197" s="1" t="str">
        <x:f>IF(A197="",IF(COUNTA(B197:F197)&gt;0,"Missing payment ID",""),IF(COUNTIF($A$6:$A$205,A197)&lt;&gt;1,"Duplicate payment ID",IF(COUNTIF(Bookings!$A$6:$A$105,B197)&lt;&gt;1,"Unknown/duplicate booking",IF(OR(NOT(ISNUMBER(C197)),NOT(ISNUMBER(E197))),"Check date/amount",IF(OR(D197="Rental",D197="Deposit"),"OK","Check type")))))</x:f>
      </x:c>
    </x:row>
    <x:row r="198" ht="23" customHeight="1">
      <x:c r="A198" s="8"/>
      <x:c r="B198" s="8"/>
      <x:c r="C198" s="12"/>
      <x:c r="D198" s="8"/>
      <x:c r="E198" s="11"/>
      <x:c r="F198" s="8"/>
      <x:c r="G198" s="1" t="str">
        <x:f>IF(A198="",IF(COUNTA(B198:F198)&gt;0,"Missing payment ID",""),IF(COUNTIF($A$6:$A$205,A198)&lt;&gt;1,"Duplicate payment ID",IF(COUNTIF(Bookings!$A$6:$A$105,B198)&lt;&gt;1,"Unknown/duplicate booking",IF(OR(NOT(ISNUMBER(C198)),NOT(ISNUMBER(E198))),"Check date/amount",IF(OR(D198="Rental",D198="Deposit"),"OK","Check type")))))</x:f>
      </x:c>
    </x:row>
    <x:row r="199" ht="23" customHeight="1">
      <x:c r="A199" s="8"/>
      <x:c r="B199" s="8"/>
      <x:c r="C199" s="12"/>
      <x:c r="D199" s="8"/>
      <x:c r="E199" s="11"/>
      <x:c r="F199" s="8"/>
      <x:c r="G199" s="1" t="str">
        <x:f>IF(A199="",IF(COUNTA(B199:F199)&gt;0,"Missing payment ID",""),IF(COUNTIF($A$6:$A$205,A199)&lt;&gt;1,"Duplicate payment ID",IF(COUNTIF(Bookings!$A$6:$A$105,B199)&lt;&gt;1,"Unknown/duplicate booking",IF(OR(NOT(ISNUMBER(C199)),NOT(ISNUMBER(E199))),"Check date/amount",IF(OR(D199="Rental",D199="Deposit"),"OK","Check type")))))</x:f>
      </x:c>
    </x:row>
    <x:row r="200" ht="23" customHeight="1">
      <x:c r="A200" s="8"/>
      <x:c r="B200" s="8"/>
      <x:c r="C200" s="12"/>
      <x:c r="D200" s="8"/>
      <x:c r="E200" s="11"/>
      <x:c r="F200" s="8"/>
      <x:c r="G200" s="1" t="str">
        <x:f>IF(A200="",IF(COUNTA(B200:F200)&gt;0,"Missing payment ID",""),IF(COUNTIF($A$6:$A$205,A200)&lt;&gt;1,"Duplicate payment ID",IF(COUNTIF(Bookings!$A$6:$A$105,B200)&lt;&gt;1,"Unknown/duplicate booking",IF(OR(NOT(ISNUMBER(C200)),NOT(ISNUMBER(E200))),"Check date/amount",IF(OR(D200="Rental",D200="Deposit"),"OK","Check type")))))</x:f>
      </x:c>
    </x:row>
    <x:row r="201" ht="23" customHeight="1">
      <x:c r="A201" s="8"/>
      <x:c r="B201" s="8"/>
      <x:c r="C201" s="12"/>
      <x:c r="D201" s="8"/>
      <x:c r="E201" s="11"/>
      <x:c r="F201" s="8"/>
      <x:c r="G201" s="1" t="str">
        <x:f>IF(A201="",IF(COUNTA(B201:F201)&gt;0,"Missing payment ID",""),IF(COUNTIF($A$6:$A$205,A201)&lt;&gt;1,"Duplicate payment ID",IF(COUNTIF(Bookings!$A$6:$A$105,B201)&lt;&gt;1,"Unknown/duplicate booking",IF(OR(NOT(ISNUMBER(C201)),NOT(ISNUMBER(E201))),"Check date/amount",IF(OR(D201="Rental",D201="Deposit"),"OK","Check type")))))</x:f>
      </x:c>
    </x:row>
    <x:row r="202" ht="23" customHeight="1">
      <x:c r="A202" s="8"/>
      <x:c r="B202" s="8"/>
      <x:c r="C202" s="12"/>
      <x:c r="D202" s="8"/>
      <x:c r="E202" s="11"/>
      <x:c r="F202" s="8"/>
      <x:c r="G202" s="1" t="str">
        <x:f>IF(A202="",IF(COUNTA(B202:F202)&gt;0,"Missing payment ID",""),IF(COUNTIF($A$6:$A$205,A202)&lt;&gt;1,"Duplicate payment ID",IF(COUNTIF(Bookings!$A$6:$A$105,B202)&lt;&gt;1,"Unknown/duplicate booking",IF(OR(NOT(ISNUMBER(C202)),NOT(ISNUMBER(E202))),"Check date/amount",IF(OR(D202="Rental",D202="Deposit"),"OK","Check type")))))</x:f>
      </x:c>
    </x:row>
    <x:row r="203" ht="23" customHeight="1">
      <x:c r="A203" s="8"/>
      <x:c r="B203" s="8"/>
      <x:c r="C203" s="12"/>
      <x:c r="D203" s="8"/>
      <x:c r="E203" s="11"/>
      <x:c r="F203" s="8"/>
      <x:c r="G203" s="1" t="str">
        <x:f>IF(A203="",IF(COUNTA(B203:F203)&gt;0,"Missing payment ID",""),IF(COUNTIF($A$6:$A$205,A203)&lt;&gt;1,"Duplicate payment ID",IF(COUNTIF(Bookings!$A$6:$A$105,B203)&lt;&gt;1,"Unknown/duplicate booking",IF(OR(NOT(ISNUMBER(C203)),NOT(ISNUMBER(E203))),"Check date/amount",IF(OR(D203="Rental",D203="Deposit"),"OK","Check type")))))</x:f>
      </x:c>
    </x:row>
    <x:row r="204" ht="23" customHeight="1">
      <x:c r="A204" s="8"/>
      <x:c r="B204" s="8"/>
      <x:c r="C204" s="12"/>
      <x:c r="D204" s="8"/>
      <x:c r="E204" s="11"/>
      <x:c r="F204" s="8"/>
      <x:c r="G204" s="1" t="str">
        <x:f>IF(A204="",IF(COUNTA(B204:F204)&gt;0,"Missing payment ID",""),IF(COUNTIF($A$6:$A$205,A204)&lt;&gt;1,"Duplicate payment ID",IF(COUNTIF(Bookings!$A$6:$A$105,B204)&lt;&gt;1,"Unknown/duplicate booking",IF(OR(NOT(ISNUMBER(C204)),NOT(ISNUMBER(E204))),"Check date/amount",IF(OR(D204="Rental",D204="Deposit"),"OK","Check type")))))</x:f>
      </x:c>
    </x:row>
    <x:row r="205" ht="23" customHeight="1">
      <x:c r="A205" s="8"/>
      <x:c r="B205" s="8"/>
      <x:c r="C205" s="12"/>
      <x:c r="D205" s="8"/>
      <x:c r="E205" s="11"/>
      <x:c r="F205" s="8"/>
      <x:c r="G205" s="1" t="str">
        <x:f>IF(A205="",IF(COUNTA(B205:F205)&gt;0,"Missing payment ID",""),IF(COUNTIF($A$6:$A$205,A205)&lt;&gt;1,"Duplicate payment ID",IF(COUNTIF(Bookings!$A$6:$A$105,B205)&lt;&gt;1,"Unknown/duplicate booking",IF(OR(NOT(ISNUMBER(C205)),NOT(ISNUMBER(E205))),"Check date/amount",IF(OR(D205="Rental",D205="Deposit"),"OK","Check type")))))</x:f>
      </x:c>
    </x:row>
  </x:sheetData>
  <x:dataValidations count="1">
    <x:dataValidation type="list" sqref="D6:D205">
      <x:formula1>"Rental,Deposit"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0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23" customHeight="1">
      <x:c r="A1" s="1"/>
      <x:c r="B1" s="1"/>
      <x:c r="C1" s="1"/>
      <x:c r="D1" s="1"/>
      <x:c r="E1" s="1"/>
      <x:c r="F1" s="1"/>
    </x:row>
    <x:row r="2" ht="23" customHeight="1">
      <x:c r="A2" s="2" t="str">
        <x:v>Using the workbook</x:v>
      </x:c>
      <x:c r="B2" s="1"/>
      <x:c r="C2" s="1"/>
      <x:c r="D2" s="1"/>
      <x:c r="E2" s="1"/>
      <x:c r="F2" s="1"/>
    </x:row>
    <x:row r="3" ht="23" customHeight="1">
      <x:c r="A3" s="1"/>
      <x:c r="B3" s="1"/>
      <x:c r="C3" s="1"/>
      <x:c r="D3" s="1"/>
      <x:c r="E3" s="1"/>
      <x:c r="F3" s="1"/>
    </x:row>
    <x:row r="4" ht="23" customHeight="1">
      <x:c r="A4" s="1"/>
      <x:c r="B4" s="1"/>
      <x:c r="C4" s="1"/>
      <x:c r="D4" s="1"/>
      <x:c r="E4" s="1"/>
      <x:c r="F4" s="1"/>
    </x:row>
    <x:row r="5" ht="34" customHeight="1">
      <x:c r="A5" s="17" t="str">
        <x:v>Purpose</x:v>
      </x:c>
      <x:c r="B5" s="18" t="str">
        <x:v>Small-team operational log, with fictional sample data.</x:v>
      </x:c>
      <x:c r="C5" s="1"/>
      <x:c r="D5" s="1"/>
      <x:c r="E5" s="1"/>
      <x:c r="F5" s="1"/>
    </x:row>
    <x:row r="6" ht="34" customHeight="1">
      <x:c r="A6" s="17" t="str">
        <x:v>Input capacity</x:v>
      </x:c>
      <x:c r="B6" s="18" t="str">
        <x:v>Fleet rows 6:25. Bookings rows 6:105. Payments rows 6:205.</x:v>
      </x:c>
      <x:c r="C6" s="1"/>
      <x:c r="D6" s="1"/>
      <x:c r="E6" s="1"/>
      <x:c r="F6" s="1"/>
    </x:row>
    <x:row r="7" ht="34" customHeight="1">
      <x:c r="A7" s="17" t="str">
        <x:v>Before first use</x:v>
      </x:c>
      <x:c r="B7" s="18" t="str">
        <x:v>Copy this file. Replace amber examples. Keep formula columns.</x:v>
      </x:c>
      <x:c r="C7" s="1"/>
      <x:c r="D7" s="1"/>
      <x:c r="E7" s="1"/>
      <x:c r="F7" s="1"/>
    </x:row>
    <x:row r="8" ht="34" customHeight="1">
      <x:c r="A8" s="17" t="str">
        <x:v>Dates and times</x:v>
      </x:c>
      <x:c r="B8" s="18" t="str">
        <x:v>Enter real Excel dates/times in one local time zone; return must follow pickup.</x:v>
      </x:c>
      <x:c r="C8" s="1"/>
      <x:c r="D8" s="1"/>
      <x:c r="E8" s="1"/>
      <x:c r="F8" s="1"/>
    </x:row>
    <x:row r="9" ht="34" customHeight="1">
      <x:c r="A9" s="17" t="str">
        <x:v>Billing rule</x:v>
      </x:c>
      <x:c r="B9" s="18" t="str">
        <x:v>Every started 24-hour period is a billable day. Extras are per booking.</x:v>
      </x:c>
      <x:c r="C9" s="1"/>
      <x:c r="D9" s="1"/>
      <x:c r="E9" s="1"/>
      <x:c r="F9" s="1"/>
    </x:row>
    <x:row r="10" ht="34" customHeight="1">
      <x:c r="A10" s="17" t="str">
        <x:v>Other tariffs</x:v>
      </x:c>
      <x:c r="B10" s="18" t="str">
        <x:v>Override this workbook design before hourly, grace-period or tiered pricing.</x:v>
      </x:c>
      <x:c r="C10" s="1"/>
      <x:c r="D10" s="1"/>
      <x:c r="E10" s="1"/>
      <x:c r="F10" s="1"/>
    </x:row>
    <x:row r="11" ht="34" customHeight="1">
      <x:c r="A11" s="17" t="str">
        <x:v>Overlap rule</x:v>
      </x:c>
      <x:c r="B11" s="18" t="str">
        <x:v>Intervals overlap if start A &lt; buffered end B AND buffered end A &gt; start B.</x:v>
      </x:c>
      <x:c r="C11" s="1"/>
      <x:c r="D11" s="1"/>
      <x:c r="E11" s="1"/>
      <x:c r="F11" s="1"/>
    </x:row>
    <x:row r="12" ht="34" customHeight="1">
      <x:c r="A12" s="17" t="str">
        <x:v>Turnaround</x:v>
      </x:c>
      <x:c r="B12" s="18" t="str">
        <x:v>Available from = return + buffer hours / 24. Equal endpoints are allowed.</x:v>
      </x:c>
      <x:c r="C12" s="1"/>
      <x:c r="D12" s="1"/>
      <x:c r="E12" s="1"/>
      <x:c r="F12" s="1"/>
    </x:row>
    <x:row r="13" ht="34" customHeight="1">
      <x:c r="A13" s="17" t="str">
        <x:v>Blocks</x:v>
      </x:c>
      <x:c r="B13" s="18" t="str">
        <x:v>Confirmed, Out, Returned and Maintenance reserve time. Cancelled does not.</x:v>
      </x:c>
      <x:c r="C13" s="1"/>
      <x:c r="D13" s="1"/>
      <x:c r="E13" s="1"/>
      <x:c r="F13" s="1"/>
    </x:row>
    <x:row r="14" ht="34" customHeight="1">
      <x:c r="A14" s="17" t="str">
        <x:v>Maintenance</x:v>
      </x:c>
      <x:c r="B14" s="18" t="str">
        <x:v>Use a booking ID and zero prices. Maintenance has no rental charge.</x:v>
      </x:c>
      <x:c r="C14" s="1"/>
      <x:c r="D14" s="1"/>
      <x:c r="E14" s="1"/>
      <x:c r="F14" s="1"/>
    </x:row>
    <x:row r="15" ht="34" customHeight="1">
      <x:c r="A15" s="17" t="str">
        <x:v>Payments</x:v>
      </x:c>
      <x:c r="B15" s="18" t="str">
        <x:v>Positive received; negative refunded. Rental only reduces a balance.</x:v>
      </x:c>
      <x:c r="C15" s="1"/>
      <x:c r="D15" s="1"/>
      <x:c r="E15" s="1"/>
      <x:c r="F15" s="1"/>
    </x:row>
    <x:row r="16" ht="34" customHeight="1">
      <x:c r="A16" s="17" t="str">
        <x:v>Deposits</x:v>
      </x:c>
      <x:c r="B16" s="18" t="str">
        <x:v>Deposit transactions are tracked separately and are not rental payments.</x:v>
      </x:c>
      <x:c r="C16" s="1"/>
      <x:c r="D16" s="1"/>
      <x:c r="E16" s="1"/>
      <x:c r="F16" s="1"/>
    </x:row>
    <x:row r="17" ht="34" customHeight="1">
      <x:c r="A17" s="17" t="str">
        <x:v>Calendar</x:v>
      </x:c>
      <x:c r="B17" s="18" t="str">
        <x:v>Daily counts are a planning view; inspect exact times and overlap counts.</x:v>
      </x:c>
      <x:c r="C17" s="1"/>
      <x:c r="D17" s="1"/>
      <x:c r="E17" s="1"/>
      <x:c r="F17" s="1"/>
    </x:row>
    <x:row r="18" ht="34" customHeight="1">
      <x:c r="A18" s="17" t="str">
        <x:v>Errors</x:v>
      </x:c>
      <x:c r="B18" s="18" t="str">
        <x:v>Fix all errors before relying on totals; invalid rows are excluded from calculations.</x:v>
      </x:c>
      <x:c r="C18" s="1"/>
      <x:c r="D18" s="1"/>
      <x:c r="E18" s="1"/>
      <x:c r="F18" s="1"/>
    </x:row>
    <x:row r="19" ht="34" customHeight="1">
      <x:c r="A19" s="17" t="str">
        <x:v>Sort / extend</x:v>
      </x:c>
      <x:c r="B19" s="18" t="str">
        <x:v>Sort entire rows only. Formulas are bounded; do not add rows beyond capacity.</x:v>
      </x:c>
      <x:c r="C19" s="1"/>
      <x:c r="D19" s="1"/>
      <x:c r="E19" s="1"/>
      <x:c r="F19" s="1"/>
    </x:row>
    <x:row r="20" ht="34" customHeight="1">
      <x:c r="A20" s="17" t="str">
        <x:v>Shared work</x:v>
      </x:c>
      <x:c r="B20" s="18" t="str">
        <x:v>Use one master and one booking owner; flags do not lock availability.</x:v>
      </x:c>
      <x:c r="C20" s="1"/>
      <x:c r="D20" s="1"/>
      <x:c r="E20" s="1"/>
      <x:c r="F20" s="1"/>
    </x:row>
    <x:row r="21" ht="34" customHeight="1">
      <x:c r="A21" s="17" t="str">
        <x:v>Data security</x:v>
      </x:c>
      <x:c r="B21" s="18" t="str">
        <x:v>Keep card numbers, ID scans and sensitive customer documents elsewhere.</x:v>
      </x:c>
      <x:c r="C21" s="1"/>
      <x:c r="D21" s="1"/>
      <x:c r="E21" s="1"/>
      <x:c r="F21" s="1"/>
    </x:row>
    <x:row r="22" ht="34" customHeight="1">
      <x:c r="A22" s="17" t="str">
        <x:v>Compatibility</x:v>
      </x:c>
      <x:c r="B22" s="18" t="str">
        <x:v>XLSX. Formulas tested in the build engine. Excel desktop/Sheets not independently tested.</x:v>
      </x:c>
      <x:c r="C22" s="1"/>
      <x:c r="D22" s="1"/>
      <x:c r="E22" s="1"/>
      <x:c r="F22" s="1"/>
    </x:row>
    <x:row r="23" ht="34" customHeight="1">
      <x:c r="A23" s="17" t="str">
        <x:v>Reference</x:v>
      </x:c>
      <x:c r="B23" s="18" t="str">
        <x:v>COUNTIFS: https://support.microsoft.com/en-gb/excel/functions/countifs-function</x:v>
      </x:c>
      <x:c r="C23" s="1"/>
      <x:c r="D23" s="1"/>
      <x:c r="E23" s="1"/>
      <x:c r="F23" s="1"/>
    </x:row>
    <x:row r="24" ht="23" customHeight="1">
      <x:c r="A24" s="1"/>
      <x:c r="B24" s="1"/>
      <x:c r="C24" s="1"/>
      <x:c r="D24" s="1"/>
      <x:c r="E24" s="1"/>
      <x:c r="F24" s="1"/>
    </x:row>
  </x:sheetData>
  <x:pageMargins left="0.7" right="0.7" top="0.75" bottom="0.75" header="0.3" footer="0.3"/>
</x:worksheet>
</file>